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344" documentId="8_{2C51F562-DD90-4B3F-B2BC-F7EAE8A9CA45}" xr6:coauthVersionLast="47" xr6:coauthVersionMax="47" xr10:uidLastSave="{3B1E7FCA-F0E6-4A52-A893-A0E78D4A74AE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<sst xmlns="http://schemas.openxmlformats.org/spreadsheetml/2006/main" count="453" uniqueCount="171">
  <si>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</si>
  <si>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</si>
  <si>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</si>
  <si>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</si>
  <si>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</si>
  <si>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</si>
  <si>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</si>
  <si>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</si>
  <si>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</si>
  <si>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</si>
  <si>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</si>
  <si>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</si>
  <si>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</si>
  <si>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</si>
  <si>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</si>
  <si>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</si>
  <si>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</si>
  <si>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</si>
  <si>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</si>
  <si>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</si>
  <si>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</si>
  <si>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</si>
  <si>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</si>
  <si>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</si>
  <si>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</si>
  <si>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</si>
  <si>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</si>
  <si>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</si>
  <si>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</si>
  <si>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</si>
  <si>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</si>
  <si>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</si>
  <si>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</si>
  <si>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</si>
  <si>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</si>
  <si>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</si>
  <si>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</si>
  <si>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</si>
  <si>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</si>
  <si>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</si>
  <si>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</si>
  <si>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</si>
  <si>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</si>
  <si>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</si>
  <si>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</si>
  <si>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</si>
  <si>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</si>
  <si>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</si>
  <si>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</si>
  <si>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</si>
  <si>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</si>
  <si>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</si>
  <si>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</si>
  <si>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</si>
  <si>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</si>
  <si>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</si>
  <si>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</si>
  <si>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</si>
  <si>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</si>
  <si>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</si>
  <si>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</si>
  <si>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</si>
  <si>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</si>
  <si>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</si>
  <si>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</si>
  <si>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</si>
  <si>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</si>
  <si>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</si>
  <si>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</si>
  <si>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</si>
  <si>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</si>
  <si>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</si>
  <si>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</si>
  <si>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</si>
  <si>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</si>
  <si>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</si>
  <si>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</si>
  <si>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</si>
  <si>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</si>
  <si>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</si>
  <si>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</si>
  <si>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</si>
  <si>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</si>
  <si>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</si>
  <si>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</si>
  <si>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</si>
  <si>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</si>
  <si>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</si>
  <si>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</si>
  <si>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</si>
  <si>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</si>
  <si>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</si>
  <si>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</si>
  <si>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</si>
  <si>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</si>
  <si>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</si>
  <si>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</si>
  <si>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</si>
  <si>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</si>
  <si>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</si>
  <si>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</si>
  <si>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</si>
  <si>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</si>
  <si>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</si>
  <si>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</si>
  <si>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</si>
  <si>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</si>
  <si>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</si>
  <si>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</si>
  <si>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</si>
  <si>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</si>
  <si>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</si>
  <si>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</si>
  <si>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</si>
  <si>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</si>
  <si>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</si>
  <si>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</si>
  <si>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</si>
  <si>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</si>
  <si>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</si>
  <si>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</si>
  <si>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</si>
  <si>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</si>
  <si>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</si>
  <si>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</si>
  <si>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</si>
  <si>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</si>
  <si>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</si>
  <si>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</si>
  <si>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</si>
  <si>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</si>
  <si>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</si>
  <si>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</si>
  <si>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</si>
  <si>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</si>
  <si>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</si>
  <si>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</si>
  <si>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</si>
  <si>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</si>
  <si>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</si>
  <si>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</si>
  <si>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</si>
  <si>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</si>
  <si>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</si>
  <si>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</si>
  <si>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</si>
  <si>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</si>
  <si>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</si>
  <si>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</si>
  <si>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</si>
  <si>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</si>
  <si>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</si>
  <si>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</si>
  <si>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</si>
  <si>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</si>
  <si>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</si>
  <si>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</si>
  <si>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</si>
  <si>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</si>
  <si>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</si>
  <si>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</si>
  <si>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</si>
  <si>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</si>
  <si>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</si>
  <si>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</si>
  <si>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</si>
  <si>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</si>
  <si>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</si>
  <si>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</si>
  <si>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HOLMAN 38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</si>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</sst>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40</c:v>
                </c:pt>
                <c:pt idx="5">
                  <c:v>50</c:v>
                </c:pt>
                <c:pt idx="6">
                  <c:v>50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85</c:v>
                </c:pt>
                <c:pt idx="30">
                  <c:v>80</c:v>
                </c:pt>
                <c:pt idx="31">
                  <c:v>70</c:v>
                </c:pt>
                <c:pt idx="32">
                  <c:v>50</c:v>
                </c:pt>
                <c:pt idx="33">
                  <c:v>50</c:v>
                </c:pt>
                <c:pt idx="34">
                  <c:v>40</c:v>
                </c:pt>
                <c:pt idx="35">
                  <c:v>35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35</c:v>
                </c:pt>
                <c:pt idx="5">
                  <c:v>45</c:v>
                </c:pt>
                <c:pt idx="6">
                  <c:v>45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80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80</c:v>
                </c:pt>
                <c:pt idx="30">
                  <c:v>70</c:v>
                </c:pt>
                <c:pt idx="31">
                  <c:v>60</c:v>
                </c:pt>
                <c:pt idx="32">
                  <c:v>45</c:v>
                </c:pt>
                <c:pt idx="33">
                  <c:v>45</c:v>
                </c:pt>
                <c:pt idx="34">
                  <c:v>35</c:v>
                </c:pt>
                <c:pt idx="35">
                  <c:v>25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23</c:v>
                </c:pt>
                <c:pt idx="5">
                  <c:v>30</c:v>
                </c:pt>
                <c:pt idx="6">
                  <c:v>30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75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65</c:v>
                </c:pt>
                <c:pt idx="31">
                  <c:v>55</c:v>
                </c:pt>
                <c:pt idx="32">
                  <c:v>30</c:v>
                </c:pt>
                <c:pt idx="33">
                  <c:v>30</c:v>
                </c:pt>
                <c:pt idx="34">
                  <c:v>22</c:v>
                </c:pt>
                <c:pt idx="35">
                  <c:v>20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18</c:v>
                </c:pt>
                <c:pt idx="5">
                  <c:v>25</c:v>
                </c:pt>
                <c:pt idx="6">
                  <c:v>25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65</c:v>
                </c:pt>
                <c:pt idx="30">
                  <c:v>45</c:v>
                </c:pt>
                <c:pt idx="31">
                  <c:v>35</c:v>
                </c:pt>
                <c:pt idx="32">
                  <c:v>25</c:v>
                </c:pt>
                <c:pt idx="33">
                  <c:v>25</c:v>
                </c:pt>
                <c:pt idx="34">
                  <c:v>17</c:v>
                </c:pt>
                <c:pt idx="35">
                  <c:v>15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45</c:v>
                </c:pt>
                <c:pt idx="30">
                  <c:v>35</c:v>
                </c:pt>
                <c:pt idx="31">
                  <c:v>25</c:v>
                </c:pt>
                <c:pt idx="32">
                  <c:v>18</c:v>
                </c:pt>
                <c:pt idx="33">
                  <c:v>18</c:v>
                </c:pt>
                <c:pt idx="34">
                  <c:v>12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22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22</c:v>
                </c:pt>
                <c:pt idx="30">
                  <c:v>17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0.22844311377245508</c:v>
                </c:pt>
                <c:pt idx="1">
                  <c:v>0.22844311377245508</c:v>
                </c:pt>
                <c:pt idx="2">
                  <c:v>0.22844311377245508</c:v>
                </c:pt>
                <c:pt idx="3">
                  <c:v>0.22844311377245508</c:v>
                </c:pt>
                <c:pt idx="4">
                  <c:v>0.27874251497005986</c:v>
                </c:pt>
                <c:pt idx="5">
                  <c:v>0.37305389221556884</c:v>
                </c:pt>
                <c:pt idx="6">
                  <c:v>0.37305389221556884</c:v>
                </c:pt>
                <c:pt idx="7">
                  <c:v>0.54071856287425146</c:v>
                </c:pt>
                <c:pt idx="8">
                  <c:v>0.59730538922155685</c:v>
                </c:pt>
                <c:pt idx="9">
                  <c:v>0.65389221556886223</c:v>
                </c:pt>
                <c:pt idx="10">
                  <c:v>0.75868263473053887</c:v>
                </c:pt>
                <c:pt idx="11">
                  <c:v>0.89071856287425144</c:v>
                </c:pt>
                <c:pt idx="12">
                  <c:v>0.89071856287425144</c:v>
                </c:pt>
                <c:pt idx="13">
                  <c:v>0.89071856287425144</c:v>
                </c:pt>
                <c:pt idx="14">
                  <c:v>0.89071856287425144</c:v>
                </c:pt>
                <c:pt idx="15">
                  <c:v>0.89071856287425144</c:v>
                </c:pt>
                <c:pt idx="16">
                  <c:v>0.89071856287425144</c:v>
                </c:pt>
                <c:pt idx="17">
                  <c:v>0.89071856287425144</c:v>
                </c:pt>
                <c:pt idx="18">
                  <c:v>0.89071856287425144</c:v>
                </c:pt>
                <c:pt idx="19">
                  <c:v>0.89071856287425144</c:v>
                </c:pt>
                <c:pt idx="20">
                  <c:v>0.89071856287425144</c:v>
                </c:pt>
                <c:pt idx="21">
                  <c:v>0.89071856287425144</c:v>
                </c:pt>
                <c:pt idx="22">
                  <c:v>0.89071856287425144</c:v>
                </c:pt>
                <c:pt idx="23">
                  <c:v>0.89071856287425144</c:v>
                </c:pt>
                <c:pt idx="24">
                  <c:v>0.89071856287425144</c:v>
                </c:pt>
                <c:pt idx="25">
                  <c:v>0.89071856287425144</c:v>
                </c:pt>
                <c:pt idx="26">
                  <c:v>0.89071856287425144</c:v>
                </c:pt>
                <c:pt idx="27">
                  <c:v>0.89071856287425144</c:v>
                </c:pt>
                <c:pt idx="28">
                  <c:v>0.89071856287425144</c:v>
                </c:pt>
                <c:pt idx="29">
                  <c:v>0.7796407185628742</c:v>
                </c:pt>
                <c:pt idx="30">
                  <c:v>0.65389221556886223</c:v>
                </c:pt>
                <c:pt idx="31">
                  <c:v>0.53862275449101793</c:v>
                </c:pt>
                <c:pt idx="32">
                  <c:v>0.37305389221556884</c:v>
                </c:pt>
                <c:pt idx="33">
                  <c:v>0.37305389221556884</c:v>
                </c:pt>
                <c:pt idx="34">
                  <c:v>0.2745508982035928</c:v>
                </c:pt>
                <c:pt idx="35">
                  <c:v>0.22844311377245508</c:v>
                </c:pt>
                <c:pt idx="36">
                  <c:v>0.14880239520958083</c:v>
                </c:pt>
                <c:pt idx="37">
                  <c:v>0.14880239520958083</c:v>
                </c:pt>
                <c:pt idx="38">
                  <c:v>0.14880239520958083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1" zoomScale="60" zoomScaleNormal="60" workbookViewId="0">
      <selection activeCell="AC30" sqref="AC30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24.189820359281438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15</v>
      </c>
      <c r="P21" s="250"/>
      <c r="Q21" s="251"/>
      <c r="R21" s="133"/>
      <c r="S21" s="249">
        <v>20</v>
      </c>
      <c r="T21" s="250"/>
      <c r="U21" s="251"/>
      <c r="V21" s="133"/>
      <c r="W21" s="249">
        <v>25</v>
      </c>
      <c r="X21" s="250"/>
      <c r="Y21" s="251"/>
      <c r="Z21" s="133"/>
      <c r="AA21" s="249">
        <v>30</v>
      </c>
      <c r="AB21" s="250"/>
      <c r="AC21" s="251"/>
      <c r="AD21" s="133"/>
      <c r="AE21" s="249">
        <v>38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2.2000000000000002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2.4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4.9000000000000004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3.0056577086280063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2.2999999999999998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2.5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5.2</v>
      </c>
      <c r="X24" s="167" t="s">
        <v>55</v>
      </c>
      <c r="Y24" s="93">
        <f>IF(W24="","",1)</f>
        <v>1</v>
      </c>
      <c r="Z24" s="166"/>
      <c r="AA24" s="99">
        <f>'Ratio Detail'!J11</f>
        <v>3.7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3.1859070464767614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5.8368263473053901</v>
      </c>
      <c r="H25" s="253"/>
      <c r="I25" s="254"/>
      <c r="J25" s="94"/>
      <c r="K25" s="252">
        <f>IF(K21="","",Sheet1!AQ13)</f>
        <v>5.1347305389221551</v>
      </c>
      <c r="L25" s="253"/>
      <c r="M25" s="254"/>
      <c r="N25" s="94"/>
      <c r="O25" s="252">
        <f>IF(O21="","",Sheet1!AQ14)</f>
        <v>4.5919161676646709</v>
      </c>
      <c r="P25" s="253"/>
      <c r="Q25" s="254"/>
      <c r="R25" s="94"/>
      <c r="S25" s="252">
        <f>IF(S21="","",Sheet1!AQ15)</f>
        <v>3.977844311377245</v>
      </c>
      <c r="T25" s="253"/>
      <c r="U25" s="254"/>
      <c r="V25" s="94"/>
      <c r="W25" s="252">
        <f>IF(W21="","",Sheet1!AQ16)</f>
        <v>3.2820359281437117</v>
      </c>
      <c r="X25" s="253"/>
      <c r="Y25" s="254"/>
      <c r="Z25" s="94"/>
      <c r="AA25" s="252">
        <f>IF(AA21="","",Sheet1!AQ17)</f>
        <v>1.3664670658682634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35</v>
      </c>
      <c r="D29" s="152">
        <v>35</v>
      </c>
      <c r="E29" s="152">
        <v>35</v>
      </c>
      <c r="F29" s="152">
        <v>35</v>
      </c>
      <c r="G29" s="152">
        <v>40</v>
      </c>
      <c r="H29" s="152">
        <v>50</v>
      </c>
      <c r="I29" s="152">
        <v>50</v>
      </c>
      <c r="J29" s="152">
        <v>70</v>
      </c>
      <c r="K29" s="152">
        <v>75</v>
      </c>
      <c r="L29" s="152">
        <v>80</v>
      </c>
      <c r="M29" s="152">
        <v>85</v>
      </c>
      <c r="N29" s="152">
        <v>95</v>
      </c>
      <c r="O29" s="152">
        <v>95</v>
      </c>
      <c r="P29" s="152">
        <v>95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95</v>
      </c>
      <c r="AE29" s="152">
        <v>95</v>
      </c>
      <c r="AF29" s="152">
        <v>85</v>
      </c>
      <c r="AG29" s="152">
        <v>80</v>
      </c>
      <c r="AH29" s="152">
        <v>70</v>
      </c>
      <c r="AI29" s="152">
        <v>50</v>
      </c>
      <c r="AJ29" s="152">
        <v>50</v>
      </c>
      <c r="AK29" s="152">
        <v>40</v>
      </c>
      <c r="AL29" s="152">
        <v>35</v>
      </c>
      <c r="AM29" s="152">
        <v>25</v>
      </c>
      <c r="AN29" s="152">
        <v>25</v>
      </c>
      <c r="AO29" s="153">
        <v>25</v>
      </c>
    </row>
    <row r="30" spans="1:41" s="27" customFormat="1" ht="35.25" customHeight="1" x14ac:dyDescent="0.55000000000000004">
      <c r="A30" s="247">
        <v>2</v>
      </c>
      <c r="B30" s="248"/>
      <c r="C30" s="154">
        <v>25</v>
      </c>
      <c r="D30" s="155">
        <v>25</v>
      </c>
      <c r="E30" s="155">
        <v>25</v>
      </c>
      <c r="F30" s="155">
        <v>25</v>
      </c>
      <c r="G30" s="155">
        <v>35</v>
      </c>
      <c r="H30" s="155">
        <v>45</v>
      </c>
      <c r="I30" s="155">
        <v>45</v>
      </c>
      <c r="J30" s="155">
        <v>60</v>
      </c>
      <c r="K30" s="155">
        <v>65</v>
      </c>
      <c r="L30" s="155">
        <v>70</v>
      </c>
      <c r="M30" s="155">
        <v>80</v>
      </c>
      <c r="N30" s="155">
        <v>85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85</v>
      </c>
      <c r="AF30" s="155">
        <v>80</v>
      </c>
      <c r="AG30" s="155">
        <v>70</v>
      </c>
      <c r="AH30" s="155">
        <v>60</v>
      </c>
      <c r="AI30" s="155">
        <v>45</v>
      </c>
      <c r="AJ30" s="155">
        <v>45</v>
      </c>
      <c r="AK30" s="155">
        <v>35</v>
      </c>
      <c r="AL30" s="155">
        <v>25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47">
        <v>3</v>
      </c>
      <c r="B31" s="248"/>
      <c r="C31" s="154">
        <v>20</v>
      </c>
      <c r="D31" s="155">
        <v>20</v>
      </c>
      <c r="E31" s="155">
        <v>20</v>
      </c>
      <c r="F31" s="155">
        <v>20</v>
      </c>
      <c r="G31" s="155">
        <v>23</v>
      </c>
      <c r="H31" s="155">
        <v>30</v>
      </c>
      <c r="I31" s="155">
        <v>30</v>
      </c>
      <c r="J31" s="155">
        <v>55</v>
      </c>
      <c r="K31" s="155">
        <v>60</v>
      </c>
      <c r="L31" s="155">
        <v>65</v>
      </c>
      <c r="M31" s="155">
        <v>75</v>
      </c>
      <c r="N31" s="155">
        <v>80</v>
      </c>
      <c r="O31" s="155">
        <v>80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80</v>
      </c>
      <c r="AF31" s="155">
        <v>75</v>
      </c>
      <c r="AG31" s="155">
        <v>65</v>
      </c>
      <c r="AH31" s="155">
        <v>55</v>
      </c>
      <c r="AI31" s="155">
        <v>30</v>
      </c>
      <c r="AJ31" s="155">
        <v>30</v>
      </c>
      <c r="AK31" s="155">
        <v>22</v>
      </c>
      <c r="AL31" s="155">
        <v>20</v>
      </c>
      <c r="AM31" s="155">
        <v>12</v>
      </c>
      <c r="AN31" s="155">
        <v>12</v>
      </c>
      <c r="AO31" s="156">
        <v>12</v>
      </c>
    </row>
    <row r="32" spans="1:41" s="27" customFormat="1" ht="35.25" customHeight="1" x14ac:dyDescent="0.55000000000000004">
      <c r="A32" s="247">
        <v>4</v>
      </c>
      <c r="B32" s="248"/>
      <c r="C32" s="154">
        <v>15</v>
      </c>
      <c r="D32" s="155">
        <v>15</v>
      </c>
      <c r="E32" s="155">
        <v>15</v>
      </c>
      <c r="F32" s="155">
        <v>15</v>
      </c>
      <c r="G32" s="155">
        <v>18</v>
      </c>
      <c r="H32" s="155">
        <v>25</v>
      </c>
      <c r="I32" s="155">
        <v>25</v>
      </c>
      <c r="J32" s="155">
        <v>35</v>
      </c>
      <c r="K32" s="155">
        <v>40</v>
      </c>
      <c r="L32" s="155">
        <v>45</v>
      </c>
      <c r="M32" s="155">
        <v>55</v>
      </c>
      <c r="N32" s="155">
        <v>75</v>
      </c>
      <c r="O32" s="155">
        <v>75</v>
      </c>
      <c r="P32" s="155">
        <v>75</v>
      </c>
      <c r="Q32" s="155">
        <v>75</v>
      </c>
      <c r="R32" s="155">
        <v>75</v>
      </c>
      <c r="S32" s="155">
        <v>75</v>
      </c>
      <c r="T32" s="155">
        <v>75</v>
      </c>
      <c r="U32" s="155">
        <v>75</v>
      </c>
      <c r="V32" s="155">
        <v>75</v>
      </c>
      <c r="W32" s="155">
        <v>75</v>
      </c>
      <c r="X32" s="155">
        <v>75</v>
      </c>
      <c r="Y32" s="155">
        <v>75</v>
      </c>
      <c r="Z32" s="155">
        <v>75</v>
      </c>
      <c r="AA32" s="155">
        <v>75</v>
      </c>
      <c r="AB32" s="155">
        <v>75</v>
      </c>
      <c r="AC32" s="155">
        <v>75</v>
      </c>
      <c r="AD32" s="155">
        <v>75</v>
      </c>
      <c r="AE32" s="155">
        <v>75</v>
      </c>
      <c r="AF32" s="155">
        <v>65</v>
      </c>
      <c r="AG32" s="155">
        <v>45</v>
      </c>
      <c r="AH32" s="155">
        <v>35</v>
      </c>
      <c r="AI32" s="155">
        <v>25</v>
      </c>
      <c r="AJ32" s="155">
        <v>25</v>
      </c>
      <c r="AK32" s="155">
        <v>17</v>
      </c>
      <c r="AL32" s="155">
        <v>15</v>
      </c>
      <c r="AM32" s="155">
        <v>6</v>
      </c>
      <c r="AN32" s="155">
        <v>6</v>
      </c>
      <c r="AO32" s="156">
        <v>6</v>
      </c>
    </row>
    <row r="33" spans="1:41" s="27" customFormat="1" ht="35.25" customHeight="1" x14ac:dyDescent="0.55000000000000004">
      <c r="A33" s="247">
        <v>5</v>
      </c>
      <c r="B33" s="248"/>
      <c r="C33" s="154">
        <v>9</v>
      </c>
      <c r="D33" s="155">
        <v>9</v>
      </c>
      <c r="E33" s="155">
        <v>9</v>
      </c>
      <c r="F33" s="155">
        <v>9</v>
      </c>
      <c r="G33" s="155">
        <v>12</v>
      </c>
      <c r="H33" s="155">
        <v>18</v>
      </c>
      <c r="I33" s="155">
        <v>18</v>
      </c>
      <c r="J33" s="155">
        <v>25</v>
      </c>
      <c r="K33" s="155">
        <v>30</v>
      </c>
      <c r="L33" s="155">
        <v>35</v>
      </c>
      <c r="M33" s="155">
        <v>45</v>
      </c>
      <c r="N33" s="155">
        <v>65</v>
      </c>
      <c r="O33" s="155">
        <v>65</v>
      </c>
      <c r="P33" s="155">
        <v>65</v>
      </c>
      <c r="Q33" s="155">
        <v>65</v>
      </c>
      <c r="R33" s="155">
        <v>65</v>
      </c>
      <c r="S33" s="155">
        <v>65</v>
      </c>
      <c r="T33" s="155">
        <v>65</v>
      </c>
      <c r="U33" s="155">
        <v>65</v>
      </c>
      <c r="V33" s="155">
        <v>65</v>
      </c>
      <c r="W33" s="155">
        <v>65</v>
      </c>
      <c r="X33" s="155">
        <v>65</v>
      </c>
      <c r="Y33" s="155">
        <v>65</v>
      </c>
      <c r="Z33" s="155">
        <v>65</v>
      </c>
      <c r="AA33" s="155">
        <v>65</v>
      </c>
      <c r="AB33" s="155">
        <v>65</v>
      </c>
      <c r="AC33" s="155">
        <v>65</v>
      </c>
      <c r="AD33" s="155">
        <v>65</v>
      </c>
      <c r="AE33" s="155">
        <v>65</v>
      </c>
      <c r="AF33" s="155">
        <v>45</v>
      </c>
      <c r="AG33" s="155">
        <v>35</v>
      </c>
      <c r="AH33" s="155">
        <v>25</v>
      </c>
      <c r="AI33" s="155">
        <v>18</v>
      </c>
      <c r="AJ33" s="155">
        <v>18</v>
      </c>
      <c r="AK33" s="155">
        <v>12</v>
      </c>
      <c r="AL33" s="155">
        <v>9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47">
        <v>6</v>
      </c>
      <c r="B34" s="248"/>
      <c r="C34" s="154">
        <v>5</v>
      </c>
      <c r="D34" s="155">
        <v>5</v>
      </c>
      <c r="E34" s="155">
        <v>5</v>
      </c>
      <c r="F34" s="155">
        <v>5</v>
      </c>
      <c r="G34" s="155">
        <v>5</v>
      </c>
      <c r="H34" s="155">
        <v>10</v>
      </c>
      <c r="I34" s="155">
        <v>10</v>
      </c>
      <c r="J34" s="155">
        <v>13</v>
      </c>
      <c r="K34" s="155">
        <v>15</v>
      </c>
      <c r="L34" s="155">
        <v>17</v>
      </c>
      <c r="M34" s="155">
        <v>22</v>
      </c>
      <c r="N34" s="155">
        <v>25</v>
      </c>
      <c r="O34" s="155">
        <v>25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25</v>
      </c>
      <c r="AD34" s="155">
        <v>25</v>
      </c>
      <c r="AE34" s="155">
        <v>25</v>
      </c>
      <c r="AF34" s="155">
        <v>22</v>
      </c>
      <c r="AG34" s="155">
        <v>17</v>
      </c>
      <c r="AH34" s="155">
        <v>12</v>
      </c>
      <c r="AI34" s="155">
        <v>10</v>
      </c>
      <c r="AJ34" s="155">
        <v>10</v>
      </c>
      <c r="AK34" s="155">
        <v>5</v>
      </c>
      <c r="AL34" s="155">
        <v>5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1</v>
      </c>
      <c r="L35" s="155">
        <v>1</v>
      </c>
      <c r="M35" s="155">
        <v>1</v>
      </c>
      <c r="N35" s="155">
        <v>1</v>
      </c>
      <c r="O35" s="155">
        <v>1</v>
      </c>
      <c r="P35" s="155">
        <v>1</v>
      </c>
      <c r="Q35" s="155">
        <v>1</v>
      </c>
      <c r="R35" s="155">
        <v>1</v>
      </c>
      <c r="S35" s="155">
        <v>1</v>
      </c>
      <c r="T35" s="155">
        <v>1</v>
      </c>
      <c r="U35" s="155">
        <v>1</v>
      </c>
      <c r="V35" s="155">
        <v>1</v>
      </c>
      <c r="W35" s="155">
        <v>1</v>
      </c>
      <c r="X35" s="155">
        <v>1</v>
      </c>
      <c r="Y35" s="155">
        <v>1</v>
      </c>
      <c r="Z35" s="155">
        <v>1</v>
      </c>
      <c r="AA35" s="155">
        <v>1</v>
      </c>
      <c r="AB35" s="155">
        <v>1</v>
      </c>
      <c r="AC35" s="155">
        <v>1</v>
      </c>
      <c r="AD35" s="155">
        <v>1</v>
      </c>
      <c r="AE35" s="155">
        <v>1</v>
      </c>
      <c r="AF35" s="155">
        <v>1</v>
      </c>
      <c r="AG35" s="155">
        <v>1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HOLMAN 38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42</v>
      </c>
      <c r="D5" s="108">
        <f>_xlfn.IFS(C5="","",C5&gt;0,TRUNC((AVERAGE(C7))/C5,1),C5=0,"")</f>
        <v>2.2000000000000002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13.2</v>
      </c>
      <c r="J5" s="46">
        <f>_xlfn.IFS(I5="","",I5&gt;0,TRUNC((AVERAGE(I7))/I5,1),I5=0,"")</f>
        <v>4.9000000000000004</v>
      </c>
      <c r="K5" s="124"/>
      <c r="L5" s="124"/>
      <c r="M5" s="44" t="s">
        <v>80</v>
      </c>
      <c r="N5" s="15" t="s">
        <v>70</v>
      </c>
      <c r="O5" s="40">
        <f>AVERAGE(Sheet1!D30:H30)</f>
        <v>8.8023952095808392E-2</v>
      </c>
      <c r="P5" s="46">
        <f>_xlfn.IFS(O5="","",O5&gt;0,TRUNC((AVERAGE(O7))/O5,1),O5=0,"")</f>
        <v>2.2000000000000002</v>
      </c>
      <c r="Q5" s="114"/>
      <c r="R5" s="115"/>
      <c r="S5" s="45" t="s">
        <v>80</v>
      </c>
      <c r="T5" s="15" t="s">
        <v>70</v>
      </c>
      <c r="U5" s="40">
        <f>AVERAGE(Sheet1!D34:H34)</f>
        <v>2.7664670658682632E-2</v>
      </c>
      <c r="V5" s="46">
        <f>_xlfn.IFS(U5="","",U5&gt;0,TRUNC((AVERAGE(U7))/U5,1),U5=0,"")</f>
        <v>4.9000000000000004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40</v>
      </c>
      <c r="D6" s="108">
        <f>_xlfn.IFS(C6="","",C6&gt;0,TRUNC((AVERAGE(C7))/C6,1),C6=0,"")</f>
        <v>2.2999999999999998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12.4</v>
      </c>
      <c r="J6" s="46">
        <f>_xlfn.IFS(I6="","",I6&gt;0,TRUNC((AVERAGE(I7))/I6,1),I6=0,"")</f>
        <v>5.2</v>
      </c>
      <c r="K6" s="124"/>
      <c r="L6" s="124"/>
      <c r="M6" s="44" t="s">
        <v>79</v>
      </c>
      <c r="N6" s="15" t="s">
        <v>82</v>
      </c>
      <c r="O6" s="40">
        <f>AVERAGE(Sheet1!AH30:AL30)</f>
        <v>8.3832335329341312E-2</v>
      </c>
      <c r="P6" s="46">
        <f>_xlfn.IFS(O6="","",O6&gt;0,TRUNC((AVERAGE(O7))/O6,1),O6=0,"")</f>
        <v>2.2999999999999998</v>
      </c>
      <c r="Q6" s="114"/>
      <c r="R6" s="115"/>
      <c r="S6" s="45" t="s">
        <v>79</v>
      </c>
      <c r="T6" s="15" t="s">
        <v>82</v>
      </c>
      <c r="U6" s="40">
        <f>AVERAGE(Sheet1!AH34:AL34)</f>
        <v>2.5988023952095807E-2</v>
      </c>
      <c r="V6" s="46">
        <f>_xlfn.IFS(U6="","",U6&gt;0,TRUNC((AVERAGE(U7))/U6,1),U6=0,"")</f>
        <v>5.2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65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0.19910179640718564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0.13622754491017963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35</v>
      </c>
      <c r="D10" s="108">
        <f>_xlfn.IFS(C10="","",C10&gt;0,TRUNC((AVERAGE(C12))/C10,1),C10=0,"")</f>
        <v>2.4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7</v>
      </c>
      <c r="J10" s="46">
        <f>_xlfn.IFS(I10="","",I10&gt;0,TRUNC((AVERAGE(I12))/I10,1),I10=0,"")</f>
        <v>3.5</v>
      </c>
      <c r="K10" s="124"/>
      <c r="L10" s="124"/>
      <c r="M10" s="44" t="s">
        <v>80</v>
      </c>
      <c r="N10" s="15" t="s">
        <v>70</v>
      </c>
      <c r="O10" s="40">
        <f>AVERAGE(Sheet1!D31:H31)</f>
        <v>7.3353293413173648E-2</v>
      </c>
      <c r="P10" s="46">
        <f>_xlfn.IFS(O10="","",O10&gt;0,TRUNC((AVERAGE(O12))/O10,1),O10=0,"")</f>
        <v>2.4</v>
      </c>
      <c r="Q10" s="114"/>
      <c r="R10" s="115"/>
      <c r="S10" s="45" t="s">
        <v>80</v>
      </c>
      <c r="T10" s="15" t="s">
        <v>70</v>
      </c>
      <c r="U10" s="40">
        <f>AVERAGE(Sheet1!D35:H35)</f>
        <v>1.4670658682634733E-2</v>
      </c>
      <c r="V10" s="46">
        <f>_xlfn.IFS(U10="","",U10&gt;0,TRUNC((AVERAGE(U12))/U10,1),U10=0,"")</f>
        <v>3.5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34</v>
      </c>
      <c r="D11" s="134">
        <f>_xlfn.IFS(C11="","",C11&gt;0,TRUNC((AVERAGE(C12))/C11,1),C11=0,"")</f>
        <v>2.5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6.6</v>
      </c>
      <c r="J11" s="46">
        <f>_xlfn.IFS(I11="","",I11&gt;0,TRUNC((AVERAGE(I12))/I11,1),I11=0,"")</f>
        <v>3.7</v>
      </c>
      <c r="K11" s="124"/>
      <c r="L11" s="124"/>
      <c r="M11" s="44" t="s">
        <v>79</v>
      </c>
      <c r="N11" s="15" t="s">
        <v>82</v>
      </c>
      <c r="O11" s="40">
        <f>AVERAGE(Sheet1!AH31:AL31)</f>
        <v>7.1257485029940115E-2</v>
      </c>
      <c r="P11" s="46">
        <f>_xlfn.IFS(O11="","",O11&gt;0,TRUNC((AVERAGE(O12))/O11,1),O11=0,"")</f>
        <v>2.5</v>
      </c>
      <c r="Q11" s="114"/>
      <c r="R11" s="115"/>
      <c r="S11" s="45" t="s">
        <v>79</v>
      </c>
      <c r="T11" s="15" t="s">
        <v>82</v>
      </c>
      <c r="U11" s="40">
        <f>AVERAGE(Sheet1!AH35:AL35)</f>
        <v>1.3832335329341319E-2</v>
      </c>
      <c r="V11" s="46">
        <f>_xlfn.IFS(U11="","",U11&gt;0,TRUNC((AVERAGE(U12))/U11,1),U11=0,"")</f>
        <v>3.7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5.2395209580838306E-2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24.6</v>
      </c>
      <c r="D15" s="108">
        <f>_xlfn.IFS(C15="","",C15&gt;0,TRUNC((AVERAGE(C17))/C15,1),C15=0,"")</f>
        <v>3.2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</v>
      </c>
      <c r="K15" s="124"/>
      <c r="L15" s="124"/>
      <c r="M15" s="44" t="s">
        <v>80</v>
      </c>
      <c r="N15" s="15" t="s">
        <v>70</v>
      </c>
      <c r="O15" s="40">
        <f>AVERAGE(Sheet1!D32:H32)</f>
        <v>5.155688622754491E-2</v>
      </c>
      <c r="P15" s="46">
        <f>_xlfn.IFS(O15="","",O15&gt;0,TRUNC((AVERAGE(O17))/O15,1),O15=0,"")</f>
        <v>3.2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22.8</v>
      </c>
      <c r="D16" s="108">
        <f>_xlfn.IFS(C16="","",C16&gt;0,TRUNC((AVERAGE(C17))/C16,1),C16=0,"")</f>
        <v>3.5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</v>
      </c>
      <c r="K16" s="124"/>
      <c r="L16" s="124"/>
      <c r="M16" s="44" t="s">
        <v>79</v>
      </c>
      <c r="N16" s="15" t="s">
        <v>82</v>
      </c>
      <c r="O16" s="40">
        <f>AVERAGE(Sheet1!AH32:AL32)</f>
        <v>4.7784431137724556E-2</v>
      </c>
      <c r="P16" s="46">
        <f>_xlfn.IFS(O16="","",O16&gt;0,TRUNC((AVERAGE(O17))/O16,1),O16=0,"")</f>
        <v>3.5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19.600000000000001</v>
      </c>
      <c r="D20" s="108">
        <f>_xlfn.IFS(C20="","",C20&gt;0,TRUNC((AVERAGE(C22))/C20,1),C20=0,"")</f>
        <v>3.8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4.1077844311377246E-2</v>
      </c>
      <c r="P20" s="46">
        <f>_xlfn.IFS(O20="","",O20&gt;0,TRUNC((AVERAGE(O22))/O20,1),O20=0,"")</f>
        <v>3.8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17.600000000000001</v>
      </c>
      <c r="D21" s="108">
        <f>_xlfn.IFS(C21="","",C21&gt;0,TRUNC((AVERAGE(C22))/C21,1),C21=0,"")</f>
        <v>4.2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3.688622754491018E-2</v>
      </c>
      <c r="P21" s="46">
        <f>_xlfn.IFS(O21="","",O21&gt;0,TRUNC((AVERAGE(O22))/O21,1),O21=0,"")</f>
        <v>4.2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0.15718562874251499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3.0056577086280063</v>
      </c>
      <c r="B55" s="276"/>
      <c r="C55" s="276"/>
      <c r="D55" s="277"/>
      <c r="E55" s="288">
        <f>IFERROR((Sheet1!S39/Sheet1!I39),"")</f>
        <v>1.29415347137637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1.1864879955332217</v>
      </c>
      <c r="P55" s="288"/>
      <c r="Q55" s="288"/>
      <c r="R55" s="289"/>
      <c r="S55" s="275">
        <f>IFERROR(Sheet1!S39/Sheet1!AH39,"")</f>
        <v>3.1859070464767614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1.7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1.7</v>
      </c>
      <c r="I6" s="326"/>
      <c r="O6" s="327" t="str">
        <f>IF('Pattern Design'!T10="","",'Pattern Design'!T10)</f>
        <v>2023 PBA HOLMAN 38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2.1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2.2000000000000002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3.1</v>
      </c>
      <c r="E8" s="326"/>
      <c r="F8" s="326">
        <f>IFERROR(TRUNC((AVERAGE('Ratio Detail'!$C$7))/'Ratio Detail'!I7,1),"")</f>
        <v>1.4</v>
      </c>
      <c r="G8" s="326"/>
      <c r="H8" s="326">
        <f>IFERROR(TRUNC((AVERAGE('Ratio Detail'!$C$6))/'Ratio Detail'!I6,1),"")</f>
        <v>3.2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6</v>
      </c>
      <c r="E9" s="326"/>
      <c r="F9" s="326">
        <f>IFERROR(TRUNC((AVERAGE('Ratio Detail'!$C$7))/'Ratio Detail'!I12,1),"")</f>
        <v>3.8</v>
      </c>
      <c r="G9" s="326"/>
      <c r="H9" s="326">
        <f>IFERROR(TRUNC((AVERAGE('Ratio Detail'!$C$6))/'Ratio Detail'!I11,1),"")</f>
        <v>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42</v>
      </c>
      <c r="E10" s="326"/>
      <c r="F10" s="326">
        <f>IFERROR(TRUNC((AVERAGE('Ratio Detail'!$C$7))/'Ratio Detail'!I17,1),"")</f>
        <v>95</v>
      </c>
      <c r="G10" s="326"/>
      <c r="H10" s="326">
        <f>IFERROR(TRUNC((AVERAGE('Ratio Detail'!$C$6))/'Ratio Detail'!I16,1),"")</f>
        <v>40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1.4</v>
      </c>
      <c r="C15" s="19">
        <f>IFERROR('Pattern Design'!D29/'Pattern Design'!D30,"")</f>
        <v>1.4</v>
      </c>
      <c r="D15" s="19">
        <f>IFERROR('Pattern Design'!E29/'Pattern Design'!E30,"")</f>
        <v>1.4</v>
      </c>
      <c r="E15" s="19">
        <f>IFERROR('Pattern Design'!F29/'Pattern Design'!F30,"")</f>
        <v>1.4</v>
      </c>
      <c r="F15" s="19">
        <f>IFERROR('Pattern Design'!G29/'Pattern Design'!G30,"")</f>
        <v>1.1428571428571428</v>
      </c>
      <c r="G15" s="19">
        <f>IFERROR('Pattern Design'!H29/'Pattern Design'!H30,"")</f>
        <v>1.1111111111111112</v>
      </c>
      <c r="H15" s="19">
        <f>IFERROR('Pattern Design'!I29/'Pattern Design'!I30,"")</f>
        <v>1.1111111111111112</v>
      </c>
      <c r="I15" s="19">
        <f>IFERROR('Pattern Design'!J29/'Pattern Design'!J30,"")</f>
        <v>1.1666666666666667</v>
      </c>
      <c r="J15" s="19">
        <f>IFERROR('Pattern Design'!K29/'Pattern Design'!K30,"")</f>
        <v>1.1538461538461537</v>
      </c>
      <c r="K15" s="19">
        <f>IFERROR('Pattern Design'!L29/'Pattern Design'!L30,"")</f>
        <v>1.1428571428571428</v>
      </c>
      <c r="L15" s="19">
        <f>IFERROR('Pattern Design'!M29/'Pattern Design'!M30,"")</f>
        <v>1.0625</v>
      </c>
      <c r="M15" s="19">
        <f>IFERROR('Pattern Design'!N29/'Pattern Design'!N30,"")</f>
        <v>1.1176470588235294</v>
      </c>
      <c r="N15" s="19">
        <f>IFERROR('Pattern Design'!O29/'Pattern Design'!O30,"")</f>
        <v>1.1176470588235294</v>
      </c>
      <c r="O15" s="19">
        <f>IFERROR('Pattern Design'!P29/'Pattern Design'!P30,"")</f>
        <v>1.1176470588235294</v>
      </c>
      <c r="P15" s="19">
        <f>IFERROR('Pattern Design'!Q29/'Pattern Design'!Q30,"")</f>
        <v>1.1176470588235294</v>
      </c>
      <c r="Q15" s="19">
        <f>IFERROR('Pattern Design'!R29/'Pattern Design'!R30,"")</f>
        <v>1.1176470588235294</v>
      </c>
      <c r="R15" s="19">
        <f>IFERROR('Pattern Design'!S29/'Pattern Design'!S30,"")</f>
        <v>1.1176470588235294</v>
      </c>
      <c r="S15" s="19">
        <f>IFERROR('Pattern Design'!T29/'Pattern Design'!T30,"")</f>
        <v>1.1176470588235294</v>
      </c>
      <c r="T15" s="19">
        <f>IFERROR('Pattern Design'!U29/'Pattern Design'!U30,"")</f>
        <v>1.1176470588235294</v>
      </c>
      <c r="U15" s="19">
        <f>IFERROR('Pattern Design'!V29/'Pattern Design'!V30,"")</f>
        <v>1.1176470588235294</v>
      </c>
      <c r="V15" s="19">
        <f>IFERROR('Pattern Design'!W29/'Pattern Design'!W30,"")</f>
        <v>1.1176470588235294</v>
      </c>
      <c r="W15" s="19">
        <f>IFERROR('Pattern Design'!X29/'Pattern Design'!X30,"")</f>
        <v>1.1176470588235294</v>
      </c>
      <c r="X15" s="19">
        <f>IFERROR('Pattern Design'!Y29/'Pattern Design'!Y30,"")</f>
        <v>1.1176470588235294</v>
      </c>
      <c r="Y15" s="19">
        <f>IFERROR('Pattern Design'!Z29/'Pattern Design'!Z30,"")</f>
        <v>1.1176470588235294</v>
      </c>
      <c r="Z15" s="19">
        <f>IFERROR('Pattern Design'!AA29/'Pattern Design'!AA30,"")</f>
        <v>1.1176470588235294</v>
      </c>
      <c r="AA15" s="19">
        <f>IFERROR('Pattern Design'!AB29/'Pattern Design'!AB30,"")</f>
        <v>1.1176470588235294</v>
      </c>
      <c r="AB15" s="19">
        <f>IFERROR('Pattern Design'!AC29/'Pattern Design'!AC30,"")</f>
        <v>1.1176470588235294</v>
      </c>
      <c r="AC15" s="19">
        <f>IFERROR('Pattern Design'!AD29/'Pattern Design'!AD30,"")</f>
        <v>1.1176470588235294</v>
      </c>
      <c r="AD15" s="19">
        <f>IFERROR('Pattern Design'!AE29/'Pattern Design'!AE30,"")</f>
        <v>1.1176470588235294</v>
      </c>
      <c r="AE15" s="19">
        <f>IFERROR('Pattern Design'!AF29/'Pattern Design'!AF30,"")</f>
        <v>1.0625</v>
      </c>
      <c r="AF15" s="19">
        <f>IFERROR('Pattern Design'!AG29/'Pattern Design'!AG30,"")</f>
        <v>1.1428571428571428</v>
      </c>
      <c r="AG15" s="19">
        <f>IFERROR('Pattern Design'!AH29/'Pattern Design'!AH30,"")</f>
        <v>1.1666666666666667</v>
      </c>
      <c r="AH15" s="19">
        <f>IFERROR('Pattern Design'!AI29/'Pattern Design'!AI30,"")</f>
        <v>1.1111111111111112</v>
      </c>
      <c r="AI15" s="19">
        <f>IFERROR('Pattern Design'!AJ29/'Pattern Design'!AJ30,"")</f>
        <v>1.1111111111111112</v>
      </c>
      <c r="AJ15" s="19">
        <f>IFERROR('Pattern Design'!AK29/'Pattern Design'!AK30,"")</f>
        <v>1.1428571428571428</v>
      </c>
      <c r="AK15" s="19">
        <f>IFERROR('Pattern Design'!AL29/'Pattern Design'!AL30,"")</f>
        <v>1.4</v>
      </c>
      <c r="AL15" s="19">
        <f>IFERROR('Pattern Design'!AM29/'Pattern Design'!AM30,"")</f>
        <v>1.25</v>
      </c>
      <c r="AM15" s="19">
        <f>IFERROR('Pattern Design'!AN29/'Pattern Design'!AN30,"")</f>
        <v>1.25</v>
      </c>
      <c r="AN15" s="20">
        <f>IFERROR('Pattern Design'!AO29/'Pattern Design'!AO30,"")</f>
        <v>1.25</v>
      </c>
    </row>
    <row r="16" spans="1:40" ht="27" customHeight="1" x14ac:dyDescent="0.6">
      <c r="A16" s="139">
        <v>3</v>
      </c>
      <c r="B16" s="145">
        <f>IFERROR('Pattern Design'!C29/'Pattern Design'!C31,"")</f>
        <v>1.75</v>
      </c>
      <c r="C16" s="144">
        <f>IFERROR('Pattern Design'!D29/'Pattern Design'!D31,"")</f>
        <v>1.75</v>
      </c>
      <c r="D16" s="144">
        <f>IFERROR('Pattern Design'!E29/'Pattern Design'!E31,"")</f>
        <v>1.75</v>
      </c>
      <c r="E16" s="144">
        <f>IFERROR('Pattern Design'!F29/'Pattern Design'!F31,"")</f>
        <v>1.75</v>
      </c>
      <c r="F16" s="144">
        <f>IFERROR('Pattern Design'!G29/'Pattern Design'!G31,"")</f>
        <v>1.7391304347826086</v>
      </c>
      <c r="G16" s="144">
        <f>IFERROR('Pattern Design'!H29/'Pattern Design'!H31,"")</f>
        <v>1.6666666666666667</v>
      </c>
      <c r="H16" s="144">
        <f>IFERROR('Pattern Design'!I29/'Pattern Design'!I31,"")</f>
        <v>1.6666666666666667</v>
      </c>
      <c r="I16" s="144">
        <f>IFERROR('Pattern Design'!J29/'Pattern Design'!J31,"")</f>
        <v>1.2727272727272727</v>
      </c>
      <c r="J16" s="144">
        <f>IFERROR('Pattern Design'!K29/'Pattern Design'!K31,"")</f>
        <v>1.25</v>
      </c>
      <c r="K16" s="144">
        <f>IFERROR('Pattern Design'!L29/'Pattern Design'!L31,"")</f>
        <v>1.2307692307692308</v>
      </c>
      <c r="L16" s="144">
        <f>IFERROR('Pattern Design'!M29/'Pattern Design'!M31,"")</f>
        <v>1.1333333333333333</v>
      </c>
      <c r="M16" s="144">
        <f>IFERROR('Pattern Design'!N29/'Pattern Design'!N31,"")</f>
        <v>1.1875</v>
      </c>
      <c r="N16" s="144">
        <f>IFERROR('Pattern Design'!O29/'Pattern Design'!O31,"")</f>
        <v>1.1875</v>
      </c>
      <c r="O16" s="144">
        <f>IFERROR('Pattern Design'!P29/'Pattern Design'!P31,"")</f>
        <v>1.1875</v>
      </c>
      <c r="P16" s="144">
        <f>IFERROR('Pattern Design'!Q29/'Pattern Design'!Q31,"")</f>
        <v>1.1875</v>
      </c>
      <c r="Q16" s="144">
        <f>IFERROR('Pattern Design'!R29/'Pattern Design'!R31,"")</f>
        <v>1.1875</v>
      </c>
      <c r="R16" s="144">
        <f>IFERROR('Pattern Design'!S29/'Pattern Design'!S31,"")</f>
        <v>1.1875</v>
      </c>
      <c r="S16" s="144">
        <f>IFERROR('Pattern Design'!T29/'Pattern Design'!T31,"")</f>
        <v>1.1875</v>
      </c>
      <c r="T16" s="144">
        <f>IFERROR('Pattern Design'!U29/'Pattern Design'!U31,"")</f>
        <v>1.1875</v>
      </c>
      <c r="U16" s="144">
        <f>IFERROR('Pattern Design'!V29/'Pattern Design'!V31,"")</f>
        <v>1.1875</v>
      </c>
      <c r="V16" s="144">
        <f>IFERROR('Pattern Design'!W29/'Pattern Design'!W31,"")</f>
        <v>1.1875</v>
      </c>
      <c r="W16" s="144">
        <f>IFERROR('Pattern Design'!X29/'Pattern Design'!X31,"")</f>
        <v>1.1875</v>
      </c>
      <c r="X16" s="144">
        <f>IFERROR('Pattern Design'!Y29/'Pattern Design'!Y31,"")</f>
        <v>1.1875</v>
      </c>
      <c r="Y16" s="144">
        <f>IFERROR('Pattern Design'!Z29/'Pattern Design'!Z31,"")</f>
        <v>1.1875</v>
      </c>
      <c r="Z16" s="144">
        <f>IFERROR('Pattern Design'!AA29/'Pattern Design'!AA31,"")</f>
        <v>1.1875</v>
      </c>
      <c r="AA16" s="144">
        <f>IFERROR('Pattern Design'!AB29/'Pattern Design'!AB31,"")</f>
        <v>1.1875</v>
      </c>
      <c r="AB16" s="144">
        <f>IFERROR('Pattern Design'!AC29/'Pattern Design'!AC31,"")</f>
        <v>1.1875</v>
      </c>
      <c r="AC16" s="144">
        <f>IFERROR('Pattern Design'!AD29/'Pattern Design'!AD31,"")</f>
        <v>1.1875</v>
      </c>
      <c r="AD16" s="144">
        <f>IFERROR('Pattern Design'!AE29/'Pattern Design'!AE31,"")</f>
        <v>1.1875</v>
      </c>
      <c r="AE16" s="144">
        <f>IFERROR('Pattern Design'!AF29/'Pattern Design'!AF31,"")</f>
        <v>1.1333333333333333</v>
      </c>
      <c r="AF16" s="144">
        <f>IFERROR('Pattern Design'!AG29/'Pattern Design'!AG31,"")</f>
        <v>1.2307692307692308</v>
      </c>
      <c r="AG16" s="144">
        <f>IFERROR('Pattern Design'!AH29/'Pattern Design'!AH31,"")</f>
        <v>1.2727272727272727</v>
      </c>
      <c r="AH16" s="144">
        <f>IFERROR('Pattern Design'!AI29/'Pattern Design'!AI31,"")</f>
        <v>1.6666666666666667</v>
      </c>
      <c r="AI16" s="144">
        <f>IFERROR('Pattern Design'!AJ29/'Pattern Design'!AJ31,"")</f>
        <v>1.6666666666666667</v>
      </c>
      <c r="AJ16" s="144">
        <f>IFERROR('Pattern Design'!AK29/'Pattern Design'!AK31,"")</f>
        <v>1.8181818181818181</v>
      </c>
      <c r="AK16" s="144">
        <f>IFERROR('Pattern Design'!AL29/'Pattern Design'!AL31,"")</f>
        <v>1.75</v>
      </c>
      <c r="AL16" s="144">
        <f>IFERROR('Pattern Design'!AM29/'Pattern Design'!AM31,"")</f>
        <v>2.0833333333333335</v>
      </c>
      <c r="AM16" s="144">
        <f>IFERROR('Pattern Design'!AN29/'Pattern Design'!AN31,"")</f>
        <v>2.0833333333333335</v>
      </c>
      <c r="AN16" s="146">
        <f>IFERROR('Pattern Design'!AO29/'Pattern Design'!AO31,"")</f>
        <v>2.0833333333333335</v>
      </c>
    </row>
    <row r="17" spans="1:40" ht="27" customHeight="1" x14ac:dyDescent="0.6">
      <c r="A17" s="139">
        <v>4</v>
      </c>
      <c r="B17" s="145">
        <f>IFERROR('Pattern Design'!C29/'Pattern Design'!C32,"")</f>
        <v>2.3333333333333335</v>
      </c>
      <c r="C17" s="144">
        <f>IFERROR('Pattern Design'!D29/'Pattern Design'!D32,"")</f>
        <v>2.3333333333333335</v>
      </c>
      <c r="D17" s="144">
        <f>IFERROR('Pattern Design'!E29/'Pattern Design'!E32,"")</f>
        <v>2.3333333333333335</v>
      </c>
      <c r="E17" s="144">
        <f>IFERROR('Pattern Design'!F29/'Pattern Design'!F32,"")</f>
        <v>2.3333333333333335</v>
      </c>
      <c r="F17" s="144">
        <f>IFERROR('Pattern Design'!G29/'Pattern Design'!G32,"")</f>
        <v>2.2222222222222223</v>
      </c>
      <c r="G17" s="144">
        <f>IFERROR('Pattern Design'!H29/'Pattern Design'!H32,"")</f>
        <v>2</v>
      </c>
      <c r="H17" s="144">
        <f>IFERROR('Pattern Design'!I29/'Pattern Design'!I32,"")</f>
        <v>2</v>
      </c>
      <c r="I17" s="144">
        <f>IFERROR('Pattern Design'!J29/'Pattern Design'!J32,"")</f>
        <v>2</v>
      </c>
      <c r="J17" s="144">
        <f>IFERROR('Pattern Design'!K29/'Pattern Design'!K32,"")</f>
        <v>1.875</v>
      </c>
      <c r="K17" s="144">
        <f>IFERROR('Pattern Design'!L29/'Pattern Design'!L32,"")</f>
        <v>1.7777777777777777</v>
      </c>
      <c r="L17" s="144">
        <f>IFERROR('Pattern Design'!M29/'Pattern Design'!M32,"")</f>
        <v>1.5454545454545454</v>
      </c>
      <c r="M17" s="144">
        <f>IFERROR('Pattern Design'!N29/'Pattern Design'!N32,"")</f>
        <v>1.2666666666666666</v>
      </c>
      <c r="N17" s="144">
        <f>IFERROR('Pattern Design'!O29/'Pattern Design'!O32,"")</f>
        <v>1.2666666666666666</v>
      </c>
      <c r="O17" s="144">
        <f>IFERROR('Pattern Design'!P29/'Pattern Design'!P32,"")</f>
        <v>1.2666666666666666</v>
      </c>
      <c r="P17" s="144">
        <f>IFERROR('Pattern Design'!Q29/'Pattern Design'!Q32,"")</f>
        <v>1.2666666666666666</v>
      </c>
      <c r="Q17" s="144">
        <f>IFERROR('Pattern Design'!R29/'Pattern Design'!R32,"")</f>
        <v>1.2666666666666666</v>
      </c>
      <c r="R17" s="144">
        <f>IFERROR('Pattern Design'!S29/'Pattern Design'!S32,"")</f>
        <v>1.2666666666666666</v>
      </c>
      <c r="S17" s="144">
        <f>IFERROR('Pattern Design'!T29/'Pattern Design'!T32,"")</f>
        <v>1.2666666666666666</v>
      </c>
      <c r="T17" s="144">
        <f>IFERROR('Pattern Design'!U29/'Pattern Design'!U32,"")</f>
        <v>1.2666666666666666</v>
      </c>
      <c r="U17" s="144">
        <f>IFERROR('Pattern Design'!V29/'Pattern Design'!V32,"")</f>
        <v>1.2666666666666666</v>
      </c>
      <c r="V17" s="144">
        <f>IFERROR('Pattern Design'!W29/'Pattern Design'!W32,"")</f>
        <v>1.2666666666666666</v>
      </c>
      <c r="W17" s="144">
        <f>IFERROR('Pattern Design'!X29/'Pattern Design'!X32,"")</f>
        <v>1.2666666666666666</v>
      </c>
      <c r="X17" s="144">
        <f>IFERROR('Pattern Design'!Y29/'Pattern Design'!Y32,"")</f>
        <v>1.2666666666666666</v>
      </c>
      <c r="Y17" s="144">
        <f>IFERROR('Pattern Design'!Z29/'Pattern Design'!Z32,"")</f>
        <v>1.2666666666666666</v>
      </c>
      <c r="Z17" s="144">
        <f>IFERROR('Pattern Design'!AA29/'Pattern Design'!AA32,"")</f>
        <v>1.2666666666666666</v>
      </c>
      <c r="AA17" s="144">
        <f>IFERROR('Pattern Design'!AB29/'Pattern Design'!AB32,"")</f>
        <v>1.2666666666666666</v>
      </c>
      <c r="AB17" s="144">
        <f>IFERROR('Pattern Design'!AC29/'Pattern Design'!AC32,"")</f>
        <v>1.2666666666666666</v>
      </c>
      <c r="AC17" s="144">
        <f>IFERROR('Pattern Design'!AD29/'Pattern Design'!AD32,"")</f>
        <v>1.2666666666666666</v>
      </c>
      <c r="AD17" s="144">
        <f>IFERROR('Pattern Design'!AE29/'Pattern Design'!AE32,"")</f>
        <v>1.2666666666666666</v>
      </c>
      <c r="AE17" s="144">
        <f>IFERROR('Pattern Design'!AF29/'Pattern Design'!AF32,"")</f>
        <v>1.3076923076923077</v>
      </c>
      <c r="AF17" s="144">
        <f>IFERROR('Pattern Design'!AG29/'Pattern Design'!AG32,"")</f>
        <v>1.7777777777777777</v>
      </c>
      <c r="AG17" s="144">
        <f>IFERROR('Pattern Design'!AH29/'Pattern Design'!AH32,"")</f>
        <v>2</v>
      </c>
      <c r="AH17" s="144">
        <f>IFERROR('Pattern Design'!AI29/'Pattern Design'!AI32,"")</f>
        <v>2</v>
      </c>
      <c r="AI17" s="144">
        <f>IFERROR('Pattern Design'!AJ29/'Pattern Design'!AJ32,"")</f>
        <v>2</v>
      </c>
      <c r="AJ17" s="144">
        <f>IFERROR('Pattern Design'!AK29/'Pattern Design'!AK32,"")</f>
        <v>2.3529411764705883</v>
      </c>
      <c r="AK17" s="144">
        <f>IFERROR('Pattern Design'!AL29/'Pattern Design'!AL32,"")</f>
        <v>2.3333333333333335</v>
      </c>
      <c r="AL17" s="144">
        <f>IFERROR('Pattern Design'!AM29/'Pattern Design'!AM32,"")</f>
        <v>4.166666666666667</v>
      </c>
      <c r="AM17" s="144">
        <f>IFERROR('Pattern Design'!AN29/'Pattern Design'!AN32,"")</f>
        <v>4.166666666666667</v>
      </c>
      <c r="AN17" s="146">
        <f>IFERROR('Pattern Design'!AO29/'Pattern Design'!AO32,"")</f>
        <v>4.166666666666667</v>
      </c>
    </row>
    <row r="18" spans="1:40" ht="27" customHeight="1" x14ac:dyDescent="0.6">
      <c r="A18" s="139">
        <v>5</v>
      </c>
      <c r="B18" s="145">
        <f>IFERROR('Pattern Design'!C29/'Pattern Design'!C33,"")</f>
        <v>3.8888888888888888</v>
      </c>
      <c r="C18" s="144">
        <f>IFERROR('Pattern Design'!D29/'Pattern Design'!D33,"")</f>
        <v>3.8888888888888888</v>
      </c>
      <c r="D18" s="144">
        <f>IFERROR('Pattern Design'!E29/'Pattern Design'!E33,"")</f>
        <v>3.8888888888888888</v>
      </c>
      <c r="E18" s="144">
        <f>IFERROR('Pattern Design'!F29/'Pattern Design'!F33,"")</f>
        <v>3.8888888888888888</v>
      </c>
      <c r="F18" s="144">
        <f>IFERROR('Pattern Design'!G29/'Pattern Design'!G33,"")</f>
        <v>3.3333333333333335</v>
      </c>
      <c r="G18" s="144">
        <f>IFERROR('Pattern Design'!H29/'Pattern Design'!H33,"")</f>
        <v>2.7777777777777777</v>
      </c>
      <c r="H18" s="144">
        <f>IFERROR('Pattern Design'!I29/'Pattern Design'!I33,"")</f>
        <v>2.7777777777777777</v>
      </c>
      <c r="I18" s="144">
        <f>IFERROR('Pattern Design'!J29/'Pattern Design'!J33,"")</f>
        <v>2.8</v>
      </c>
      <c r="J18" s="144">
        <f>IFERROR('Pattern Design'!K29/'Pattern Design'!K33,"")</f>
        <v>2.5</v>
      </c>
      <c r="K18" s="144">
        <f>IFERROR('Pattern Design'!L29/'Pattern Design'!L33,"")</f>
        <v>2.2857142857142856</v>
      </c>
      <c r="L18" s="144">
        <f>IFERROR('Pattern Design'!M29/'Pattern Design'!M33,"")</f>
        <v>1.8888888888888888</v>
      </c>
      <c r="M18" s="144">
        <f>IFERROR('Pattern Design'!N29/'Pattern Design'!N33,"")</f>
        <v>1.4615384615384615</v>
      </c>
      <c r="N18" s="144">
        <f>IFERROR('Pattern Design'!O29/'Pattern Design'!O33,"")</f>
        <v>1.4615384615384615</v>
      </c>
      <c r="O18" s="144">
        <f>IFERROR('Pattern Design'!P29/'Pattern Design'!P33,"")</f>
        <v>1.4615384615384615</v>
      </c>
      <c r="P18" s="144">
        <f>IFERROR('Pattern Design'!Q29/'Pattern Design'!Q33,"")</f>
        <v>1.4615384615384615</v>
      </c>
      <c r="Q18" s="144">
        <f>IFERROR('Pattern Design'!R29/'Pattern Design'!R33,"")</f>
        <v>1.4615384615384615</v>
      </c>
      <c r="R18" s="144">
        <f>IFERROR('Pattern Design'!S29/'Pattern Design'!S33,"")</f>
        <v>1.4615384615384615</v>
      </c>
      <c r="S18" s="144">
        <f>IFERROR('Pattern Design'!T29/'Pattern Design'!T33,"")</f>
        <v>1.4615384615384615</v>
      </c>
      <c r="T18" s="144">
        <f>IFERROR('Pattern Design'!U29/'Pattern Design'!U33,"")</f>
        <v>1.4615384615384615</v>
      </c>
      <c r="U18" s="144">
        <f>IFERROR('Pattern Design'!V29/'Pattern Design'!V33,"")</f>
        <v>1.4615384615384615</v>
      </c>
      <c r="V18" s="144">
        <f>IFERROR('Pattern Design'!W29/'Pattern Design'!W33,"")</f>
        <v>1.4615384615384615</v>
      </c>
      <c r="W18" s="144">
        <f>IFERROR('Pattern Design'!X29/'Pattern Design'!X33,"")</f>
        <v>1.4615384615384615</v>
      </c>
      <c r="X18" s="144">
        <f>IFERROR('Pattern Design'!Y29/'Pattern Design'!Y33,"")</f>
        <v>1.4615384615384615</v>
      </c>
      <c r="Y18" s="144">
        <f>IFERROR('Pattern Design'!Z29/'Pattern Design'!Z33,"")</f>
        <v>1.4615384615384615</v>
      </c>
      <c r="Z18" s="144">
        <f>IFERROR('Pattern Design'!AA29/'Pattern Design'!AA33,"")</f>
        <v>1.4615384615384615</v>
      </c>
      <c r="AA18" s="144">
        <f>IFERROR('Pattern Design'!AB29/'Pattern Design'!AB33,"")</f>
        <v>1.4615384615384615</v>
      </c>
      <c r="AB18" s="144">
        <f>IFERROR('Pattern Design'!AC29/'Pattern Design'!AC33,"")</f>
        <v>1.4615384615384615</v>
      </c>
      <c r="AC18" s="144">
        <f>IFERROR('Pattern Design'!AD29/'Pattern Design'!AD33,"")</f>
        <v>1.4615384615384615</v>
      </c>
      <c r="AD18" s="144">
        <f>IFERROR('Pattern Design'!AE29/'Pattern Design'!AE33,"")</f>
        <v>1.4615384615384615</v>
      </c>
      <c r="AE18" s="144">
        <f>IFERROR('Pattern Design'!AF29/'Pattern Design'!AF33,"")</f>
        <v>1.8888888888888888</v>
      </c>
      <c r="AF18" s="144">
        <f>IFERROR('Pattern Design'!AG29/'Pattern Design'!AG33,"")</f>
        <v>2.2857142857142856</v>
      </c>
      <c r="AG18" s="144">
        <f>IFERROR('Pattern Design'!AH29/'Pattern Design'!AH33,"")</f>
        <v>2.8</v>
      </c>
      <c r="AH18" s="144">
        <f>IFERROR('Pattern Design'!AI29/'Pattern Design'!AI33,"")</f>
        <v>2.7777777777777777</v>
      </c>
      <c r="AI18" s="144">
        <f>IFERROR('Pattern Design'!AJ29/'Pattern Design'!AJ33,"")</f>
        <v>2.7777777777777777</v>
      </c>
      <c r="AJ18" s="144">
        <f>IFERROR('Pattern Design'!AK29/'Pattern Design'!AK33,"")</f>
        <v>3.3333333333333335</v>
      </c>
      <c r="AK18" s="144">
        <f>IFERROR('Pattern Design'!AL29/'Pattern Design'!AL33,"")</f>
        <v>3.8888888888888888</v>
      </c>
      <c r="AL18" s="144">
        <f>IFERROR('Pattern Design'!AM29/'Pattern Design'!AM33,"")</f>
        <v>5</v>
      </c>
      <c r="AM18" s="144">
        <f>IFERROR('Pattern Design'!AN29/'Pattern Design'!AN33,"")</f>
        <v>5</v>
      </c>
      <c r="AN18" s="146">
        <f>IFERROR('Pattern Design'!AO29/'Pattern Design'!AO33,"")</f>
        <v>5</v>
      </c>
    </row>
    <row r="19" spans="1:40" ht="27" customHeight="1" x14ac:dyDescent="0.6">
      <c r="A19" s="139">
        <v>6</v>
      </c>
      <c r="B19" s="145">
        <f>IFERROR('Pattern Design'!C29/'Pattern Design'!C34,"")</f>
        <v>7</v>
      </c>
      <c r="C19" s="144">
        <f>IFERROR('Pattern Design'!D29/'Pattern Design'!D34,"")</f>
        <v>7</v>
      </c>
      <c r="D19" s="144">
        <f>IFERROR('Pattern Design'!E29/'Pattern Design'!E34,"")</f>
        <v>7</v>
      </c>
      <c r="E19" s="144">
        <f>IFERROR('Pattern Design'!F29/'Pattern Design'!F34,"")</f>
        <v>7</v>
      </c>
      <c r="F19" s="144">
        <f>IFERROR('Pattern Design'!G29/'Pattern Design'!G34,"")</f>
        <v>8</v>
      </c>
      <c r="G19" s="144">
        <f>IFERROR('Pattern Design'!H29/'Pattern Design'!H34,"")</f>
        <v>5</v>
      </c>
      <c r="H19" s="144">
        <f>IFERROR('Pattern Design'!I29/'Pattern Design'!I34,"")</f>
        <v>5</v>
      </c>
      <c r="I19" s="144">
        <f>IFERROR('Pattern Design'!J29/'Pattern Design'!J34,"")</f>
        <v>5.384615384615385</v>
      </c>
      <c r="J19" s="144">
        <f>IFERROR('Pattern Design'!K29/'Pattern Design'!K34,"")</f>
        <v>5</v>
      </c>
      <c r="K19" s="144">
        <f>IFERROR('Pattern Design'!L29/'Pattern Design'!L34,"")</f>
        <v>4.7058823529411766</v>
      </c>
      <c r="L19" s="144">
        <f>IFERROR('Pattern Design'!M29/'Pattern Design'!M34,"")</f>
        <v>3.8636363636363638</v>
      </c>
      <c r="M19" s="144">
        <f>IFERROR('Pattern Design'!N29/'Pattern Design'!N34,"")</f>
        <v>3.8</v>
      </c>
      <c r="N19" s="144">
        <f>IFERROR('Pattern Design'!O29/'Pattern Design'!O34,"")</f>
        <v>3.8</v>
      </c>
      <c r="O19" s="144">
        <f>IFERROR('Pattern Design'!P29/'Pattern Design'!P34,"")</f>
        <v>3.8</v>
      </c>
      <c r="P19" s="144">
        <f>IFERROR('Pattern Design'!Q29/'Pattern Design'!Q34,"")</f>
        <v>3.8</v>
      </c>
      <c r="Q19" s="144">
        <f>IFERROR('Pattern Design'!R29/'Pattern Design'!R34,"")</f>
        <v>3.8</v>
      </c>
      <c r="R19" s="144">
        <f>IFERROR('Pattern Design'!S29/'Pattern Design'!S34,"")</f>
        <v>3.8</v>
      </c>
      <c r="S19" s="144">
        <f>IFERROR('Pattern Design'!T29/'Pattern Design'!T34,"")</f>
        <v>3.8</v>
      </c>
      <c r="T19" s="144">
        <f>IFERROR('Pattern Design'!U29/'Pattern Design'!U34,"")</f>
        <v>3.8</v>
      </c>
      <c r="U19" s="144">
        <f>IFERROR('Pattern Design'!V29/'Pattern Design'!V34,"")</f>
        <v>3.8</v>
      </c>
      <c r="V19" s="144">
        <f>IFERROR('Pattern Design'!W29/'Pattern Design'!W34,"")</f>
        <v>3.8</v>
      </c>
      <c r="W19" s="144">
        <f>IFERROR('Pattern Design'!X29/'Pattern Design'!X34,"")</f>
        <v>3.8</v>
      </c>
      <c r="X19" s="144">
        <f>IFERROR('Pattern Design'!Y29/'Pattern Design'!Y34,"")</f>
        <v>3.8</v>
      </c>
      <c r="Y19" s="144">
        <f>IFERROR('Pattern Design'!Z29/'Pattern Design'!Z34,"")</f>
        <v>3.8</v>
      </c>
      <c r="Z19" s="144">
        <f>IFERROR('Pattern Design'!AA29/'Pattern Design'!AA34,"")</f>
        <v>3.8</v>
      </c>
      <c r="AA19" s="144">
        <f>IFERROR('Pattern Design'!AB29/'Pattern Design'!AB34,"")</f>
        <v>3.8</v>
      </c>
      <c r="AB19" s="144">
        <f>IFERROR('Pattern Design'!AC29/'Pattern Design'!AC34,"")</f>
        <v>3.8</v>
      </c>
      <c r="AC19" s="144">
        <f>IFERROR('Pattern Design'!AD29/'Pattern Design'!AD34,"")</f>
        <v>3.8</v>
      </c>
      <c r="AD19" s="144">
        <f>IFERROR('Pattern Design'!AE29/'Pattern Design'!AE34,"")</f>
        <v>3.8</v>
      </c>
      <c r="AE19" s="144">
        <f>IFERROR('Pattern Design'!AF29/'Pattern Design'!AF34,"")</f>
        <v>3.8636363636363638</v>
      </c>
      <c r="AF19" s="144">
        <f>IFERROR('Pattern Design'!AG29/'Pattern Design'!AG34,"")</f>
        <v>4.7058823529411766</v>
      </c>
      <c r="AG19" s="144">
        <f>IFERROR('Pattern Design'!AH29/'Pattern Design'!AH34,"")</f>
        <v>5.833333333333333</v>
      </c>
      <c r="AH19" s="144">
        <f>IFERROR('Pattern Design'!AI29/'Pattern Design'!AI34,"")</f>
        <v>5</v>
      </c>
      <c r="AI19" s="144">
        <f>IFERROR('Pattern Design'!AJ29/'Pattern Design'!AJ34,"")</f>
        <v>5</v>
      </c>
      <c r="AJ19" s="144">
        <f>IFERROR('Pattern Design'!AK29/'Pattern Design'!AK34,"")</f>
        <v>8</v>
      </c>
      <c r="AK19" s="144">
        <f>IFERROR('Pattern Design'!AL29/'Pattern Design'!AL34,"")</f>
        <v>7</v>
      </c>
      <c r="AL19" s="144">
        <f>IFERROR('Pattern Design'!AM29/'Pattern Design'!AM34,"")</f>
        <v>8.3333333333333339</v>
      </c>
      <c r="AM19" s="144">
        <f>IFERROR('Pattern Design'!AN29/'Pattern Design'!AN34,"")</f>
        <v>8.3333333333333339</v>
      </c>
      <c r="AN19" s="146">
        <f>IFERROR('Pattern Design'!AO29/'Pattern Design'!AO34,"")</f>
        <v>8.3333333333333339</v>
      </c>
    </row>
    <row r="20" spans="1:40" ht="27" customHeight="1" x14ac:dyDescent="0.6">
      <c r="A20" s="139">
        <v>7</v>
      </c>
      <c r="B20" s="145">
        <f>IFERROR('Pattern Design'!C29/'Pattern Design'!C35,"")</f>
        <v>35</v>
      </c>
      <c r="C20" s="144">
        <f>IFERROR('Pattern Design'!D29/'Pattern Design'!D35,"")</f>
        <v>35</v>
      </c>
      <c r="D20" s="144">
        <f>IFERROR('Pattern Design'!E29/'Pattern Design'!E35,"")</f>
        <v>35</v>
      </c>
      <c r="E20" s="144">
        <f>IFERROR('Pattern Design'!F29/'Pattern Design'!F35,"")</f>
        <v>35</v>
      </c>
      <c r="F20" s="144">
        <f>IFERROR('Pattern Design'!G29/'Pattern Design'!G35,"")</f>
        <v>40</v>
      </c>
      <c r="G20" s="144">
        <f>IFERROR('Pattern Design'!H29/'Pattern Design'!H35,"")</f>
        <v>50</v>
      </c>
      <c r="H20" s="144">
        <f>IFERROR('Pattern Design'!I29/'Pattern Design'!I35,"")</f>
        <v>50</v>
      </c>
      <c r="I20" s="144">
        <f>IFERROR('Pattern Design'!J29/'Pattern Design'!J35,"")</f>
        <v>70</v>
      </c>
      <c r="J20" s="144">
        <f>IFERROR('Pattern Design'!K29/'Pattern Design'!K35,"")</f>
        <v>75</v>
      </c>
      <c r="K20" s="144">
        <f>IFERROR('Pattern Design'!L29/'Pattern Design'!L35,"")</f>
        <v>80</v>
      </c>
      <c r="L20" s="144">
        <f>IFERROR('Pattern Design'!M29/'Pattern Design'!M35,"")</f>
        <v>85</v>
      </c>
      <c r="M20" s="144">
        <f>IFERROR('Pattern Design'!N29/'Pattern Design'!N35,"")</f>
        <v>95</v>
      </c>
      <c r="N20" s="144">
        <f>IFERROR('Pattern Design'!O29/'Pattern Design'!O35,"")</f>
        <v>95</v>
      </c>
      <c r="O20" s="144">
        <f>IFERROR('Pattern Design'!P29/'Pattern Design'!P35,"")</f>
        <v>95</v>
      </c>
      <c r="P20" s="144">
        <f>IFERROR('Pattern Design'!Q29/'Pattern Design'!Q35,"")</f>
        <v>95</v>
      </c>
      <c r="Q20" s="144">
        <f>IFERROR('Pattern Design'!R29/'Pattern Design'!R35,"")</f>
        <v>95</v>
      </c>
      <c r="R20" s="144">
        <f>IFERROR('Pattern Design'!S29/'Pattern Design'!S35,"")</f>
        <v>95</v>
      </c>
      <c r="S20" s="144">
        <f>IFERROR('Pattern Design'!T29/'Pattern Design'!T35,"")</f>
        <v>95</v>
      </c>
      <c r="T20" s="144">
        <f>IFERROR('Pattern Design'!U29/'Pattern Design'!U35,"")</f>
        <v>95</v>
      </c>
      <c r="U20" s="144">
        <f>IFERROR('Pattern Design'!V29/'Pattern Design'!V35,"")</f>
        <v>95</v>
      </c>
      <c r="V20" s="144">
        <f>IFERROR('Pattern Design'!W29/'Pattern Design'!W35,"")</f>
        <v>95</v>
      </c>
      <c r="W20" s="144">
        <f>IFERROR('Pattern Design'!X29/'Pattern Design'!X35,"")</f>
        <v>95</v>
      </c>
      <c r="X20" s="144">
        <f>IFERROR('Pattern Design'!Y29/'Pattern Design'!Y35,"")</f>
        <v>95</v>
      </c>
      <c r="Y20" s="144">
        <f>IFERROR('Pattern Design'!Z29/'Pattern Design'!Z35,"")</f>
        <v>95</v>
      </c>
      <c r="Z20" s="144">
        <f>IFERROR('Pattern Design'!AA29/'Pattern Design'!AA35,"")</f>
        <v>95</v>
      </c>
      <c r="AA20" s="144">
        <f>IFERROR('Pattern Design'!AB29/'Pattern Design'!AB35,"")</f>
        <v>95</v>
      </c>
      <c r="AB20" s="144">
        <f>IFERROR('Pattern Design'!AC29/'Pattern Design'!AC35,"")</f>
        <v>95</v>
      </c>
      <c r="AC20" s="144">
        <f>IFERROR('Pattern Design'!AD29/'Pattern Design'!AD35,"")</f>
        <v>95</v>
      </c>
      <c r="AD20" s="144">
        <f>IFERROR('Pattern Design'!AE29/'Pattern Design'!AE35,"")</f>
        <v>95</v>
      </c>
      <c r="AE20" s="144">
        <f>IFERROR('Pattern Design'!AF29/'Pattern Design'!AF35,"")</f>
        <v>85</v>
      </c>
      <c r="AF20" s="144">
        <f>IFERROR('Pattern Design'!AG29/'Pattern Design'!AG35,"")</f>
        <v>80</v>
      </c>
      <c r="AG20" s="144">
        <f>IFERROR('Pattern Design'!AH29/'Pattern Design'!AH35,"")</f>
        <v>70</v>
      </c>
      <c r="AH20" s="144">
        <f>IFERROR('Pattern Design'!AI29/'Pattern Design'!AI35,"")</f>
        <v>50</v>
      </c>
      <c r="AI20" s="144">
        <f>IFERROR('Pattern Design'!AJ29/'Pattern Design'!AJ35,"")</f>
        <v>50</v>
      </c>
      <c r="AJ20" s="144">
        <f>IFERROR('Pattern Design'!AK29/'Pattern Design'!AK35,"")</f>
        <v>40</v>
      </c>
      <c r="AK20" s="144">
        <f>IFERROR('Pattern Design'!AL29/'Pattern Design'!AL35,"")</f>
        <v>35</v>
      </c>
      <c r="AL20" s="144">
        <f>IFERROR('Pattern Design'!AM29/'Pattern Design'!AM35,"")</f>
        <v>25</v>
      </c>
      <c r="AM20" s="144">
        <f>IFERROR('Pattern Design'!AN29/'Pattern Design'!AN35,"")</f>
        <v>25</v>
      </c>
      <c r="AN20" s="146">
        <f>IFERROR('Pattern Design'!AO29/'Pattern Design'!AO35,"")</f>
        <v>25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HOLMAN 38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1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1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1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1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1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1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1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1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1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1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1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1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1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1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13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17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13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17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10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13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17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22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10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13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17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22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10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17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10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17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5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10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13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17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22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10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3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5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10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13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17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22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10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3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13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17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25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25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25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25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25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25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25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25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25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25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25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25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22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3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3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13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17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25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25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25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25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25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25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25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25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25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25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25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25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22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3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3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9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12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18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12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9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12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18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12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9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12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12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9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12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12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9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9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9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12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9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9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12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9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9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12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9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9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12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9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6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6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6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6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6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6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6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6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6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6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6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6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6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6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6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6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6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6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6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6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6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6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6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6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15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6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6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6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15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6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6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6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23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12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23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12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23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12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12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23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12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12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23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12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12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23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12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12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23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22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12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12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23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22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12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12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23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22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12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12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23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22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12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12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25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25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25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25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25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25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25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25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25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25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25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2.0958083832335332</v>
      </c>
      <c r="C3" s="33">
        <f>IF('Pattern Design'!D29&lt;3,0,'Pattern Design'!D29/16.7)</f>
        <v>2.0958083832335332</v>
      </c>
      <c r="D3" s="33">
        <f>IF('Pattern Design'!E29&lt;3,0,'Pattern Design'!E29/16.7)</f>
        <v>2.0958083832335332</v>
      </c>
      <c r="E3" s="33">
        <f>IF('Pattern Design'!F29&lt;3,0,'Pattern Design'!F29/16.7)</f>
        <v>2.0958083832335332</v>
      </c>
      <c r="F3" s="33">
        <f>IF('Pattern Design'!G29&lt;3,0,'Pattern Design'!G29/16.7)</f>
        <v>2.3952095808383236</v>
      </c>
      <c r="G3" s="33">
        <f>IF('Pattern Design'!H29&lt;3,0,'Pattern Design'!H29/16.7)</f>
        <v>2.9940119760479043</v>
      </c>
      <c r="H3" s="33">
        <f>IF('Pattern Design'!I29&lt;3,0,'Pattern Design'!I29/16.7)</f>
        <v>2.9940119760479043</v>
      </c>
      <c r="I3" s="33">
        <f>IF('Pattern Design'!J29&lt;3,0,'Pattern Design'!J29/16.7)</f>
        <v>4.1916167664670665</v>
      </c>
      <c r="J3" s="33">
        <f>IF('Pattern Design'!K29&lt;3,0,'Pattern Design'!K29/16.7)</f>
        <v>4.4910179640718564</v>
      </c>
      <c r="K3" s="33">
        <f>IF('Pattern Design'!L29&lt;3,0,'Pattern Design'!L29/16.7)</f>
        <v>4.7904191616766472</v>
      </c>
      <c r="L3" s="33">
        <f>IF('Pattern Design'!M29&lt;3,0,'Pattern Design'!M29/16.7)</f>
        <v>5.0898203592814371</v>
      </c>
      <c r="M3" s="33">
        <f>IF('Pattern Design'!N29&lt;3,0,'Pattern Design'!N29/16.7)</f>
        <v>5.6886227544910186</v>
      </c>
      <c r="N3" s="33">
        <f>IF('Pattern Design'!O29&lt;3,0,'Pattern Design'!O29/16.7)</f>
        <v>5.6886227544910186</v>
      </c>
      <c r="O3" s="33">
        <f>IF('Pattern Design'!P29&lt;3,0,'Pattern Design'!P29/16.7)</f>
        <v>5.6886227544910186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5.6886227544910186</v>
      </c>
      <c r="AD3" s="33">
        <f>IF('Pattern Design'!AE29&lt;3,0,'Pattern Design'!AE29/16.7)</f>
        <v>5.6886227544910186</v>
      </c>
      <c r="AE3" s="33">
        <f>IF('Pattern Design'!AF29&lt;3,0,'Pattern Design'!AF29/16.7)</f>
        <v>5.0898203592814371</v>
      </c>
      <c r="AF3" s="33">
        <f>IF('Pattern Design'!AG29&lt;3,0,'Pattern Design'!AG29/16.7)</f>
        <v>4.7904191616766472</v>
      </c>
      <c r="AG3" s="33">
        <f>IF('Pattern Design'!AH29&lt;3,0,'Pattern Design'!AH29/16.7)</f>
        <v>4.1916167664670665</v>
      </c>
      <c r="AH3" s="33">
        <f>IF('Pattern Design'!AI29&lt;3,0,'Pattern Design'!AI29/16.7)</f>
        <v>2.9940119760479043</v>
      </c>
      <c r="AI3" s="33">
        <f>IF('Pattern Design'!AJ29&lt;3,0,'Pattern Design'!AJ29/16.7)</f>
        <v>2.9940119760479043</v>
      </c>
      <c r="AJ3" s="33">
        <f>IF('Pattern Design'!AK29&lt;3,0,'Pattern Design'!AK29/16.7)</f>
        <v>2.3952095808383236</v>
      </c>
      <c r="AK3" s="33">
        <f>IF('Pattern Design'!AL29&lt;3,0,'Pattern Design'!AL29/16.7)</f>
        <v>2.0958083832335332</v>
      </c>
      <c r="AL3" s="33">
        <f>IF('Pattern Design'!AM29&lt;3,0,'Pattern Design'!AM29/16.7)</f>
        <v>1.4970059880239521</v>
      </c>
      <c r="AM3" s="33">
        <f>IF('Pattern Design'!AN29&lt;3,0,'Pattern Design'!AN29/16.7)</f>
        <v>1.4970059880239521</v>
      </c>
      <c r="AN3" s="33">
        <f>IF('Pattern Design'!AO29&lt;3,0,'Pattern Design'!AO29/16.7)</f>
        <v>1.4970059880239521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1.4970059880239521</v>
      </c>
      <c r="C4" s="33">
        <f>IF('Pattern Design'!D30&lt;3,0,'Pattern Design'!D30/16.7)</f>
        <v>1.4970059880239521</v>
      </c>
      <c r="D4" s="33">
        <f>IF('Pattern Design'!E30&lt;3,0,'Pattern Design'!E30/16.7)</f>
        <v>1.4970059880239521</v>
      </c>
      <c r="E4" s="33">
        <f>IF('Pattern Design'!F30&lt;3,0,'Pattern Design'!F30/16.7)</f>
        <v>1.4970059880239521</v>
      </c>
      <c r="F4" s="33">
        <f>IF('Pattern Design'!G30&lt;3,0,'Pattern Design'!G30/16.7)</f>
        <v>2.0958083832335332</v>
      </c>
      <c r="G4" s="33">
        <f>IF('Pattern Design'!H30&lt;3,0,'Pattern Design'!H30/16.7)</f>
        <v>2.6946107784431139</v>
      </c>
      <c r="H4" s="33">
        <f>IF('Pattern Design'!I30&lt;3,0,'Pattern Design'!I30/16.7)</f>
        <v>2.6946107784431139</v>
      </c>
      <c r="I4" s="33">
        <f>IF('Pattern Design'!J30&lt;3,0,'Pattern Design'!J30/16.7)</f>
        <v>3.5928143712574854</v>
      </c>
      <c r="J4" s="33">
        <f>IF('Pattern Design'!K30&lt;3,0,'Pattern Design'!K30/16.7)</f>
        <v>3.8922155688622757</v>
      </c>
      <c r="K4" s="33">
        <f>IF('Pattern Design'!L30&lt;3,0,'Pattern Design'!L30/16.7)</f>
        <v>4.1916167664670665</v>
      </c>
      <c r="L4" s="33">
        <f>IF('Pattern Design'!M30&lt;3,0,'Pattern Design'!M30/16.7)</f>
        <v>4.7904191616766472</v>
      </c>
      <c r="M4" s="33">
        <f>IF('Pattern Design'!N30&lt;3,0,'Pattern Design'!N30/16.7)</f>
        <v>5.0898203592814371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5.0898203592814371</v>
      </c>
      <c r="AE4" s="33">
        <f>IF('Pattern Design'!AF30&lt;3,0,'Pattern Design'!AF30/16.7)</f>
        <v>4.7904191616766472</v>
      </c>
      <c r="AF4" s="33">
        <f>IF('Pattern Design'!AG30&lt;3,0,'Pattern Design'!AG30/16.7)</f>
        <v>4.1916167664670665</v>
      </c>
      <c r="AG4" s="33">
        <f>IF('Pattern Design'!AH30&lt;3,0,'Pattern Design'!AH30/16.7)</f>
        <v>3.5928143712574854</v>
      </c>
      <c r="AH4" s="33">
        <f>IF('Pattern Design'!AI30&lt;3,0,'Pattern Design'!AI30/16.7)</f>
        <v>2.6946107784431139</v>
      </c>
      <c r="AI4" s="33">
        <f>IF('Pattern Design'!AJ30&lt;3,0,'Pattern Design'!AJ30/16.7)</f>
        <v>2.6946107784431139</v>
      </c>
      <c r="AJ4" s="33">
        <f>IF('Pattern Design'!AK30&lt;3,0,'Pattern Design'!AK30/16.7)</f>
        <v>2.0958083832335332</v>
      </c>
      <c r="AK4" s="33">
        <f>IF('Pattern Design'!AL30&lt;3,0,'Pattern Design'!AL30/16.7)</f>
        <v>1.4970059880239521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1.3772455089820359</v>
      </c>
      <c r="G5" s="33">
        <f>IF('Pattern Design'!H31&lt;3,0,'Pattern Design'!H31/16.7)</f>
        <v>1.7964071856287427</v>
      </c>
      <c r="H5" s="33">
        <f>IF('Pattern Design'!I31&lt;3,0,'Pattern Design'!I31/16.7)</f>
        <v>1.7964071856287427</v>
      </c>
      <c r="I5" s="33">
        <f>IF('Pattern Design'!J31&lt;3,0,'Pattern Design'!J31/16.7)</f>
        <v>3.2934131736526946</v>
      </c>
      <c r="J5" s="33">
        <f>IF('Pattern Design'!K31&lt;3,0,'Pattern Design'!K31/16.7)</f>
        <v>3.5928143712574854</v>
      </c>
      <c r="K5" s="33">
        <f>IF('Pattern Design'!L31&lt;3,0,'Pattern Design'!L31/16.7)</f>
        <v>3.8922155688622757</v>
      </c>
      <c r="L5" s="33">
        <f>IF('Pattern Design'!M31&lt;3,0,'Pattern Design'!M31/16.7)</f>
        <v>4.4910179640718564</v>
      </c>
      <c r="M5" s="33">
        <f>IF('Pattern Design'!N31&lt;3,0,'Pattern Design'!N31/16.7)</f>
        <v>4.7904191616766472</v>
      </c>
      <c r="N5" s="33">
        <f>IF('Pattern Design'!O31&lt;3,0,'Pattern Design'!O31/16.7)</f>
        <v>4.7904191616766472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4.7904191616766472</v>
      </c>
      <c r="AE5" s="33">
        <f>IF('Pattern Design'!AF31&lt;3,0,'Pattern Design'!AF31/16.7)</f>
        <v>4.4910179640718564</v>
      </c>
      <c r="AF5" s="33">
        <f>IF('Pattern Design'!AG31&lt;3,0,'Pattern Design'!AG31/16.7)</f>
        <v>3.8922155688622757</v>
      </c>
      <c r="AG5" s="33">
        <f>IF('Pattern Design'!AH31&lt;3,0,'Pattern Design'!AH31/16.7)</f>
        <v>3.2934131736526946</v>
      </c>
      <c r="AH5" s="33">
        <f>IF('Pattern Design'!AI31&lt;3,0,'Pattern Design'!AI31/16.7)</f>
        <v>1.7964071856287427</v>
      </c>
      <c r="AI5" s="33">
        <f>IF('Pattern Design'!AJ31&lt;3,0,'Pattern Design'!AJ31/16.7)</f>
        <v>1.7964071856287427</v>
      </c>
      <c r="AJ5" s="33">
        <f>IF('Pattern Design'!AK31&lt;3,0,'Pattern Design'!AK31/16.7)</f>
        <v>1.3173652694610778</v>
      </c>
      <c r="AK5" s="33">
        <f>IF('Pattern Design'!AL31&lt;3,0,'Pattern Design'!AL31/16.7)</f>
        <v>1.1976047904191618</v>
      </c>
      <c r="AL5" s="33">
        <f>IF('Pattern Design'!AM31&lt;3,0,'Pattern Design'!AM31/16.7)</f>
        <v>0.71856287425149701</v>
      </c>
      <c r="AM5" s="33">
        <f>IF('Pattern Design'!AN31&lt;3,0,'Pattern Design'!AN31/16.7)</f>
        <v>0.71856287425149701</v>
      </c>
      <c r="AN5" s="33">
        <f>IF('Pattern Design'!AO31&lt;3,0,'Pattern Design'!AO31/16.7)</f>
        <v>0.71856287425149701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0.89820359281437134</v>
      </c>
      <c r="C6" s="33">
        <f>IF('Pattern Design'!D32&lt;3,0,'Pattern Design'!D32/16.7)</f>
        <v>0.89820359281437134</v>
      </c>
      <c r="D6" s="33">
        <f>IF('Pattern Design'!E32&lt;3,0,'Pattern Design'!E32/16.7)</f>
        <v>0.89820359281437134</v>
      </c>
      <c r="E6" s="33">
        <f>IF('Pattern Design'!F32&lt;3,0,'Pattern Design'!F32/16.7)</f>
        <v>0.89820359281437134</v>
      </c>
      <c r="F6" s="33">
        <f>IF('Pattern Design'!G32&lt;3,0,'Pattern Design'!G32/16.7)</f>
        <v>1.0778443113772456</v>
      </c>
      <c r="G6" s="33">
        <f>IF('Pattern Design'!H32&lt;3,0,'Pattern Design'!H32/16.7)</f>
        <v>1.4970059880239521</v>
      </c>
      <c r="H6" s="33">
        <f>IF('Pattern Design'!I32&lt;3,0,'Pattern Design'!I32/16.7)</f>
        <v>1.4970059880239521</v>
      </c>
      <c r="I6" s="33">
        <f>IF('Pattern Design'!J32&lt;3,0,'Pattern Design'!J32/16.7)</f>
        <v>2.0958083832335332</v>
      </c>
      <c r="J6" s="33">
        <f>IF('Pattern Design'!K32&lt;3,0,'Pattern Design'!K32/16.7)</f>
        <v>2.3952095808383236</v>
      </c>
      <c r="K6" s="33">
        <f>IF('Pattern Design'!L32&lt;3,0,'Pattern Design'!L32/16.7)</f>
        <v>2.6946107784431139</v>
      </c>
      <c r="L6" s="33">
        <f>IF('Pattern Design'!M32&lt;3,0,'Pattern Design'!M32/16.7)</f>
        <v>3.2934131736526946</v>
      </c>
      <c r="M6" s="33">
        <f>IF('Pattern Design'!N32&lt;3,0,'Pattern Design'!N32/16.7)</f>
        <v>4.4910179640718564</v>
      </c>
      <c r="N6" s="33">
        <f>IF('Pattern Design'!O32&lt;3,0,'Pattern Design'!O32/16.7)</f>
        <v>4.4910179640718564</v>
      </c>
      <c r="O6" s="33">
        <f>IF('Pattern Design'!P32&lt;3,0,'Pattern Design'!P32/16.7)</f>
        <v>4.4910179640718564</v>
      </c>
      <c r="P6" s="33">
        <f>IF('Pattern Design'!Q32&lt;3,0,'Pattern Design'!Q32/16.7)</f>
        <v>4.4910179640718564</v>
      </c>
      <c r="Q6" s="33">
        <f>IF('Pattern Design'!R32&lt;3,0,'Pattern Design'!R32/16.7)</f>
        <v>4.4910179640718564</v>
      </c>
      <c r="R6" s="33">
        <f>IF('Pattern Design'!S32&lt;3,0,'Pattern Design'!S32/16.7)</f>
        <v>4.4910179640718564</v>
      </c>
      <c r="S6" s="33">
        <f>IF('Pattern Design'!T32&lt;3,0,'Pattern Design'!T32/16.7)</f>
        <v>4.4910179640718564</v>
      </c>
      <c r="T6" s="33">
        <f>IF('Pattern Design'!U32&lt;3,0,'Pattern Design'!U32/16.7)</f>
        <v>4.4910179640718564</v>
      </c>
      <c r="U6" s="33">
        <f>IF('Pattern Design'!V32&lt;3,0,'Pattern Design'!V32/16.7)</f>
        <v>4.4910179640718564</v>
      </c>
      <c r="V6" s="33">
        <f>IF('Pattern Design'!W32&lt;3,0,'Pattern Design'!W32/16.7)</f>
        <v>4.4910179640718564</v>
      </c>
      <c r="W6" s="33">
        <f>IF('Pattern Design'!X32&lt;3,0,'Pattern Design'!X32/16.7)</f>
        <v>4.4910179640718564</v>
      </c>
      <c r="X6" s="33">
        <f>IF('Pattern Design'!Y32&lt;3,0,'Pattern Design'!Y32/16.7)</f>
        <v>4.4910179640718564</v>
      </c>
      <c r="Y6" s="33">
        <f>IF('Pattern Design'!Z32&lt;3,0,'Pattern Design'!Z32/16.7)</f>
        <v>4.4910179640718564</v>
      </c>
      <c r="Z6" s="33">
        <f>IF('Pattern Design'!AA32&lt;3,0,'Pattern Design'!AA32/16.7)</f>
        <v>4.4910179640718564</v>
      </c>
      <c r="AA6" s="33">
        <f>IF('Pattern Design'!AB32&lt;3,0,'Pattern Design'!AB32/16.7)</f>
        <v>4.4910179640718564</v>
      </c>
      <c r="AB6" s="33">
        <f>IF('Pattern Design'!AC32&lt;3,0,'Pattern Design'!AC32/16.7)</f>
        <v>4.4910179640718564</v>
      </c>
      <c r="AC6" s="33">
        <f>IF('Pattern Design'!AD32&lt;3,0,'Pattern Design'!AD32/16.7)</f>
        <v>4.4910179640718564</v>
      </c>
      <c r="AD6" s="33">
        <f>IF('Pattern Design'!AE32&lt;3,0,'Pattern Design'!AE32/16.7)</f>
        <v>4.4910179640718564</v>
      </c>
      <c r="AE6" s="33">
        <f>IF('Pattern Design'!AF32&lt;3,0,'Pattern Design'!AF32/16.7)</f>
        <v>3.8922155688622757</v>
      </c>
      <c r="AF6" s="33">
        <f>IF('Pattern Design'!AG32&lt;3,0,'Pattern Design'!AG32/16.7)</f>
        <v>2.6946107784431139</v>
      </c>
      <c r="AG6" s="33">
        <f>IF('Pattern Design'!AH32&lt;3,0,'Pattern Design'!AH32/16.7)</f>
        <v>2.0958083832335332</v>
      </c>
      <c r="AH6" s="33">
        <f>IF('Pattern Design'!AI32&lt;3,0,'Pattern Design'!AI32/16.7)</f>
        <v>1.4970059880239521</v>
      </c>
      <c r="AI6" s="33">
        <f>IF('Pattern Design'!AJ32&lt;3,0,'Pattern Design'!AJ32/16.7)</f>
        <v>1.4970059880239521</v>
      </c>
      <c r="AJ6" s="33">
        <f>IF('Pattern Design'!AK32&lt;3,0,'Pattern Design'!AK32/16.7)</f>
        <v>1.0179640718562875</v>
      </c>
      <c r="AK6" s="33">
        <f>IF('Pattern Design'!AL32&lt;3,0,'Pattern Design'!AL32/16.7)</f>
        <v>0.89820359281437134</v>
      </c>
      <c r="AL6" s="33">
        <f>IF('Pattern Design'!AM32&lt;3,0,'Pattern Design'!AM32/16.7)</f>
        <v>0.3592814371257485</v>
      </c>
      <c r="AM6" s="33">
        <f>IF('Pattern Design'!AN32&lt;3,0,'Pattern Design'!AN32/16.7)</f>
        <v>0.3592814371257485</v>
      </c>
      <c r="AN6" s="33">
        <f>IF('Pattern Design'!AO32&lt;3,0,'Pattern Design'!AO32/16.7)</f>
        <v>0.3592814371257485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0.53892215568862278</v>
      </c>
      <c r="C7" s="33">
        <f>IF('Pattern Design'!D33&lt;3,0,'Pattern Design'!D33/16.7)</f>
        <v>0.53892215568862278</v>
      </c>
      <c r="D7" s="33">
        <f>IF('Pattern Design'!E33&lt;3,0,'Pattern Design'!E33/16.7)</f>
        <v>0.53892215568862278</v>
      </c>
      <c r="E7" s="33">
        <f>IF('Pattern Design'!F33&lt;3,0,'Pattern Design'!F33/16.7)</f>
        <v>0.53892215568862278</v>
      </c>
      <c r="F7" s="33">
        <f>IF('Pattern Design'!G33&lt;3,0,'Pattern Design'!G33/16.7)</f>
        <v>0.71856287425149701</v>
      </c>
      <c r="G7" s="33">
        <f>IF('Pattern Design'!H33&lt;3,0,'Pattern Design'!H33/16.7)</f>
        <v>1.0778443113772456</v>
      </c>
      <c r="H7" s="33">
        <f>IF('Pattern Design'!I33&lt;3,0,'Pattern Design'!I33/16.7)</f>
        <v>1.0778443113772456</v>
      </c>
      <c r="I7" s="33">
        <f>IF('Pattern Design'!J33&lt;3,0,'Pattern Design'!J33/16.7)</f>
        <v>1.4970059880239521</v>
      </c>
      <c r="J7" s="33">
        <f>IF('Pattern Design'!K33&lt;3,0,'Pattern Design'!K33/16.7)</f>
        <v>1.7964071856287427</v>
      </c>
      <c r="K7" s="33">
        <f>IF('Pattern Design'!L33&lt;3,0,'Pattern Design'!L33/16.7)</f>
        <v>2.0958083832335332</v>
      </c>
      <c r="L7" s="33">
        <f>IF('Pattern Design'!M33&lt;3,0,'Pattern Design'!M33/16.7)</f>
        <v>2.6946107784431139</v>
      </c>
      <c r="M7" s="33">
        <f>IF('Pattern Design'!N33&lt;3,0,'Pattern Design'!N33/16.7)</f>
        <v>3.8922155688622757</v>
      </c>
      <c r="N7" s="33">
        <f>IF('Pattern Design'!O33&lt;3,0,'Pattern Design'!O33/16.7)</f>
        <v>3.8922155688622757</v>
      </c>
      <c r="O7" s="33">
        <f>IF('Pattern Design'!P33&lt;3,0,'Pattern Design'!P33/16.7)</f>
        <v>3.8922155688622757</v>
      </c>
      <c r="P7" s="33">
        <f>IF('Pattern Design'!Q33&lt;3,0,'Pattern Design'!Q33/16.7)</f>
        <v>3.8922155688622757</v>
      </c>
      <c r="Q7" s="33">
        <f>IF('Pattern Design'!R33&lt;3,0,'Pattern Design'!R33/16.7)</f>
        <v>3.8922155688622757</v>
      </c>
      <c r="R7" s="33">
        <f>IF('Pattern Design'!S33&lt;3,0,'Pattern Design'!S33/16.7)</f>
        <v>3.8922155688622757</v>
      </c>
      <c r="S7" s="33">
        <f>IF('Pattern Design'!T33&lt;3,0,'Pattern Design'!T33/16.7)</f>
        <v>3.8922155688622757</v>
      </c>
      <c r="T7" s="33">
        <f>IF('Pattern Design'!U33&lt;3,0,'Pattern Design'!U33/16.7)</f>
        <v>3.8922155688622757</v>
      </c>
      <c r="U7" s="33">
        <f>IF('Pattern Design'!V33&lt;3,0,'Pattern Design'!V33/16.7)</f>
        <v>3.8922155688622757</v>
      </c>
      <c r="V7" s="33">
        <f>IF('Pattern Design'!W33&lt;3,0,'Pattern Design'!W33/16.7)</f>
        <v>3.8922155688622757</v>
      </c>
      <c r="W7" s="33">
        <f>IF('Pattern Design'!X33&lt;3,0,'Pattern Design'!X33/16.7)</f>
        <v>3.8922155688622757</v>
      </c>
      <c r="X7" s="33">
        <f>IF('Pattern Design'!Y33&lt;3,0,'Pattern Design'!Y33/16.7)</f>
        <v>3.8922155688622757</v>
      </c>
      <c r="Y7" s="33">
        <f>IF('Pattern Design'!Z33&lt;3,0,'Pattern Design'!Z33/16.7)</f>
        <v>3.8922155688622757</v>
      </c>
      <c r="Z7" s="33">
        <f>IF('Pattern Design'!AA33&lt;3,0,'Pattern Design'!AA33/16.7)</f>
        <v>3.8922155688622757</v>
      </c>
      <c r="AA7" s="33">
        <f>IF('Pattern Design'!AB33&lt;3,0,'Pattern Design'!AB33/16.7)</f>
        <v>3.8922155688622757</v>
      </c>
      <c r="AB7" s="33">
        <f>IF('Pattern Design'!AC33&lt;3,0,'Pattern Design'!AC33/16.7)</f>
        <v>3.8922155688622757</v>
      </c>
      <c r="AC7" s="33">
        <f>IF('Pattern Design'!AD33&lt;3,0,'Pattern Design'!AD33/16.7)</f>
        <v>3.8922155688622757</v>
      </c>
      <c r="AD7" s="33">
        <f>IF('Pattern Design'!AE33&lt;3,0,'Pattern Design'!AE33/16.7)</f>
        <v>3.8922155688622757</v>
      </c>
      <c r="AE7" s="33">
        <f>IF('Pattern Design'!AF33&lt;3,0,'Pattern Design'!AF33/16.7)</f>
        <v>2.6946107784431139</v>
      </c>
      <c r="AF7" s="33">
        <f>IF('Pattern Design'!AG33&lt;3,0,'Pattern Design'!AG33/16.7)</f>
        <v>2.0958083832335332</v>
      </c>
      <c r="AG7" s="33">
        <f>IF('Pattern Design'!AH33&lt;3,0,'Pattern Design'!AH33/16.7)</f>
        <v>1.4970059880239521</v>
      </c>
      <c r="AH7" s="33">
        <f>IF('Pattern Design'!AI33&lt;3,0,'Pattern Design'!AI33/16.7)</f>
        <v>1.0778443113772456</v>
      </c>
      <c r="AI7" s="33">
        <f>IF('Pattern Design'!AJ33&lt;3,0,'Pattern Design'!AJ33/16.7)</f>
        <v>1.0778443113772456</v>
      </c>
      <c r="AJ7" s="33">
        <f>IF('Pattern Design'!AK33&lt;3,0,'Pattern Design'!AK33/16.7)</f>
        <v>0.71856287425149701</v>
      </c>
      <c r="AK7" s="33">
        <f>IF('Pattern Design'!AL33&lt;3,0,'Pattern Design'!AL33/16.7)</f>
        <v>0.53892215568862278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0.29940119760479045</v>
      </c>
      <c r="F8" s="33">
        <f>IF('Pattern Design'!G34&lt;3,0,'Pattern Design'!G34/16.7)</f>
        <v>0.29940119760479045</v>
      </c>
      <c r="G8" s="33">
        <f>IF('Pattern Design'!H34&lt;3,0,'Pattern Design'!H34/16.7)</f>
        <v>0.5988023952095809</v>
      </c>
      <c r="H8" s="33">
        <f>IF('Pattern Design'!I34&lt;3,0,'Pattern Design'!I34/16.7)</f>
        <v>0.5988023952095809</v>
      </c>
      <c r="I8" s="33">
        <f>IF('Pattern Design'!J34&lt;3,0,'Pattern Design'!J34/16.7)</f>
        <v>0.77844311377245512</v>
      </c>
      <c r="J8" s="33">
        <f>IF('Pattern Design'!K34&lt;3,0,'Pattern Design'!K34/16.7)</f>
        <v>0.89820359281437134</v>
      </c>
      <c r="K8" s="33">
        <f>IF('Pattern Design'!L34&lt;3,0,'Pattern Design'!L34/16.7)</f>
        <v>1.0179640718562875</v>
      </c>
      <c r="L8" s="33">
        <f>IF('Pattern Design'!M34&lt;3,0,'Pattern Design'!M34/16.7)</f>
        <v>1.3173652694610778</v>
      </c>
      <c r="M8" s="33">
        <f>IF('Pattern Design'!N34&lt;3,0,'Pattern Design'!N34/16.7)</f>
        <v>1.4970059880239521</v>
      </c>
      <c r="N8" s="33">
        <f>IF('Pattern Design'!O34&lt;3,0,'Pattern Design'!O34/16.7)</f>
        <v>1.4970059880239521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1.4970059880239521</v>
      </c>
      <c r="AC8" s="33">
        <f>IF('Pattern Design'!AD34&lt;3,0,'Pattern Design'!AD34/16.7)</f>
        <v>1.4970059880239521</v>
      </c>
      <c r="AD8" s="33">
        <f>IF('Pattern Design'!AE34&lt;3,0,'Pattern Design'!AE34/16.7)</f>
        <v>1.4970059880239521</v>
      </c>
      <c r="AE8" s="33">
        <f>IF('Pattern Design'!AF34&lt;3,0,'Pattern Design'!AF34/16.7)</f>
        <v>1.3173652694610778</v>
      </c>
      <c r="AF8" s="33">
        <f>IF('Pattern Design'!AG34&lt;3,0,'Pattern Design'!AG34/16.7)</f>
        <v>1.0179640718562875</v>
      </c>
      <c r="AG8" s="33">
        <f>IF('Pattern Design'!AH34&lt;3,0,'Pattern Design'!AH34/16.7)</f>
        <v>0.71856287425149701</v>
      </c>
      <c r="AH8" s="33">
        <f>IF('Pattern Design'!AI34&lt;3,0,'Pattern Design'!AI34/16.7)</f>
        <v>0.5988023952095809</v>
      </c>
      <c r="AI8" s="33">
        <f>IF('Pattern Design'!AJ34&lt;3,0,'Pattern Design'!AJ34/16.7)</f>
        <v>0.5988023952095809</v>
      </c>
      <c r="AJ8" s="33">
        <f>IF('Pattern Design'!AK34&lt;3,0,'Pattern Design'!AK34/16.7)</f>
        <v>0.29940119760479045</v>
      </c>
      <c r="AK8" s="33">
        <f>IF('Pattern Design'!AL34&lt;3,0,'Pattern Design'!AL34/16.7)</f>
        <v>0.29940119760479045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8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-38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104.79041916167667</v>
      </c>
      <c r="C12">
        <f t="shared" ref="C12:AM16" si="1">C3*$A12</f>
        <v>104.79041916167667</v>
      </c>
      <c r="D12">
        <f t="shared" si="1"/>
        <v>104.79041916167667</v>
      </c>
      <c r="E12">
        <f t="shared" si="1"/>
        <v>104.79041916167667</v>
      </c>
      <c r="F12">
        <f t="shared" si="1"/>
        <v>119.76047904191618</v>
      </c>
      <c r="G12">
        <f t="shared" si="1"/>
        <v>149.70059880239521</v>
      </c>
      <c r="H12">
        <f t="shared" si="1"/>
        <v>149.70059880239521</v>
      </c>
      <c r="I12">
        <f t="shared" si="1"/>
        <v>209.58083832335333</v>
      </c>
      <c r="J12">
        <f t="shared" si="1"/>
        <v>224.55089820359282</v>
      </c>
      <c r="K12">
        <f t="shared" si="1"/>
        <v>239.52095808383237</v>
      </c>
      <c r="L12">
        <f t="shared" si="1"/>
        <v>254.49101796407186</v>
      </c>
      <c r="M12">
        <f t="shared" si="1"/>
        <v>284.43113772455092</v>
      </c>
      <c r="N12">
        <f t="shared" si="1"/>
        <v>284.43113772455092</v>
      </c>
      <c r="O12">
        <f t="shared" si="1"/>
        <v>284.43113772455092</v>
      </c>
      <c r="P12">
        <f t="shared" si="1"/>
        <v>284.43113772455092</v>
      </c>
      <c r="Q12">
        <f t="shared" si="1"/>
        <v>284.43113772455092</v>
      </c>
      <c r="R12">
        <f t="shared" si="1"/>
        <v>284.43113772455092</v>
      </c>
      <c r="S12">
        <f t="shared" si="1"/>
        <v>284.43113772455092</v>
      </c>
      <c r="T12">
        <f t="shared" si="1"/>
        <v>284.43113772455092</v>
      </c>
      <c r="U12">
        <f t="shared" si="1"/>
        <v>284.43113772455092</v>
      </c>
      <c r="V12">
        <f t="shared" si="1"/>
        <v>284.43113772455092</v>
      </c>
      <c r="W12">
        <f t="shared" si="1"/>
        <v>284.43113772455092</v>
      </c>
      <c r="X12">
        <f t="shared" si="1"/>
        <v>284.43113772455092</v>
      </c>
      <c r="Y12">
        <f t="shared" si="1"/>
        <v>284.43113772455092</v>
      </c>
      <c r="Z12">
        <f t="shared" si="1"/>
        <v>284.43113772455092</v>
      </c>
      <c r="AA12">
        <f t="shared" si="1"/>
        <v>284.43113772455092</v>
      </c>
      <c r="AB12">
        <f t="shared" si="1"/>
        <v>284.43113772455092</v>
      </c>
      <c r="AC12">
        <f t="shared" si="1"/>
        <v>284.43113772455092</v>
      </c>
      <c r="AD12">
        <f t="shared" si="1"/>
        <v>284.43113772455092</v>
      </c>
      <c r="AE12">
        <f t="shared" si="1"/>
        <v>254.49101796407186</v>
      </c>
      <c r="AF12">
        <f t="shared" si="1"/>
        <v>239.52095808383237</v>
      </c>
      <c r="AG12">
        <f t="shared" si="1"/>
        <v>209.58083832335333</v>
      </c>
      <c r="AH12">
        <f t="shared" si="1"/>
        <v>149.70059880239521</v>
      </c>
      <c r="AI12">
        <f t="shared" si="1"/>
        <v>149.70059880239521</v>
      </c>
      <c r="AJ12">
        <f t="shared" si="1"/>
        <v>119.76047904191618</v>
      </c>
      <c r="AK12">
        <f t="shared" si="1"/>
        <v>104.79041916167667</v>
      </c>
      <c r="AL12">
        <f t="shared" si="1"/>
        <v>74.850299401197603</v>
      </c>
      <c r="AM12">
        <f t="shared" si="1"/>
        <v>74.850299401197603</v>
      </c>
      <c r="AN12">
        <f t="shared" ref="AN12" si="2">AN3*$A12</f>
        <v>74.850299401197603</v>
      </c>
      <c r="AO12">
        <f>SUM(B12:AN12)</f>
        <v>8338.3233532934155</v>
      </c>
      <c r="AP12">
        <f>AO12/1000</f>
        <v>8.3383233532934149</v>
      </c>
      <c r="AQ12" s="33">
        <f>AP12*0.7</f>
        <v>5.8368263473053901</v>
      </c>
    </row>
    <row r="13" spans="1:43" x14ac:dyDescent="0.35">
      <c r="A13">
        <f t="shared" ref="A13:A19" si="3">A4*10</f>
        <v>50</v>
      </c>
      <c r="B13">
        <f t="shared" si="0"/>
        <v>74.850299401197603</v>
      </c>
      <c r="C13">
        <f t="shared" si="1"/>
        <v>74.850299401197603</v>
      </c>
      <c r="D13">
        <f t="shared" si="1"/>
        <v>74.850299401197603</v>
      </c>
      <c r="E13">
        <f t="shared" si="1"/>
        <v>74.850299401197603</v>
      </c>
      <c r="F13">
        <f t="shared" si="1"/>
        <v>104.79041916167667</v>
      </c>
      <c r="G13">
        <f t="shared" si="1"/>
        <v>134.73053892215569</v>
      </c>
      <c r="H13">
        <f t="shared" si="1"/>
        <v>134.73053892215569</v>
      </c>
      <c r="I13">
        <f t="shared" si="1"/>
        <v>179.64071856287427</v>
      </c>
      <c r="J13">
        <f t="shared" si="1"/>
        <v>194.61077844311379</v>
      </c>
      <c r="K13">
        <f t="shared" si="1"/>
        <v>209.58083832335333</v>
      </c>
      <c r="L13">
        <f t="shared" si="1"/>
        <v>239.52095808383237</v>
      </c>
      <c r="M13">
        <f t="shared" si="1"/>
        <v>254.49101796407186</v>
      </c>
      <c r="N13">
        <f t="shared" si="1"/>
        <v>254.49101796407186</v>
      </c>
      <c r="O13">
        <f t="shared" si="1"/>
        <v>254.49101796407186</v>
      </c>
      <c r="P13">
        <f t="shared" si="1"/>
        <v>254.49101796407186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254.49101796407186</v>
      </c>
      <c r="AB13">
        <f t="shared" si="1"/>
        <v>254.49101796407186</v>
      </c>
      <c r="AC13">
        <f t="shared" si="1"/>
        <v>254.49101796407186</v>
      </c>
      <c r="AD13">
        <f t="shared" si="1"/>
        <v>254.49101796407186</v>
      </c>
      <c r="AE13">
        <f t="shared" si="1"/>
        <v>239.52095808383237</v>
      </c>
      <c r="AF13">
        <f t="shared" si="1"/>
        <v>209.58083832335333</v>
      </c>
      <c r="AG13">
        <f t="shared" si="1"/>
        <v>179.64071856287427</v>
      </c>
      <c r="AH13">
        <f t="shared" si="1"/>
        <v>134.73053892215569</v>
      </c>
      <c r="AI13">
        <f t="shared" si="1"/>
        <v>134.73053892215569</v>
      </c>
      <c r="AJ13">
        <f t="shared" si="1"/>
        <v>104.79041916167667</v>
      </c>
      <c r="AK13">
        <f t="shared" si="1"/>
        <v>74.850299401197603</v>
      </c>
      <c r="AL13">
        <f t="shared" si="1"/>
        <v>59.880239520958092</v>
      </c>
      <c r="AM13">
        <f t="shared" si="1"/>
        <v>59.880239520958092</v>
      </c>
      <c r="AN13">
        <f t="shared" ref="AN13" si="4">AN4*$A13</f>
        <v>59.880239520958092</v>
      </c>
      <c r="AO13">
        <f t="shared" ref="AO13:AO19" si="5">SUM(B13:AN13)</f>
        <v>7335.3293413173651</v>
      </c>
      <c r="AP13">
        <f t="shared" ref="AP13:AP19" si="6">AO13/1000</f>
        <v>7.3353293413173652</v>
      </c>
      <c r="AQ13" s="33">
        <f t="shared" ref="AQ13:AQ19" si="7">AP13*0.7</f>
        <v>5.1347305389221551</v>
      </c>
    </row>
    <row r="14" spans="1:43" x14ac:dyDescent="0.35">
      <c r="A14">
        <f t="shared" si="3"/>
        <v>50</v>
      </c>
      <c r="B14">
        <f t="shared" si="0"/>
        <v>59.880239520958092</v>
      </c>
      <c r="C14">
        <f t="shared" si="1"/>
        <v>59.880239520958092</v>
      </c>
      <c r="D14">
        <f t="shared" si="1"/>
        <v>59.880239520958092</v>
      </c>
      <c r="E14">
        <f t="shared" si="1"/>
        <v>59.880239520958092</v>
      </c>
      <c r="F14">
        <f t="shared" si="1"/>
        <v>68.862275449101801</v>
      </c>
      <c r="G14">
        <f t="shared" si="1"/>
        <v>89.820359281437135</v>
      </c>
      <c r="H14">
        <f t="shared" si="1"/>
        <v>89.820359281437135</v>
      </c>
      <c r="I14">
        <f t="shared" si="1"/>
        <v>164.67065868263472</v>
      </c>
      <c r="J14">
        <f t="shared" si="1"/>
        <v>179.64071856287427</v>
      </c>
      <c r="K14">
        <f t="shared" si="1"/>
        <v>194.61077844311379</v>
      </c>
      <c r="L14">
        <f t="shared" si="1"/>
        <v>224.55089820359282</v>
      </c>
      <c r="M14">
        <f t="shared" si="1"/>
        <v>239.52095808383237</v>
      </c>
      <c r="N14">
        <f t="shared" si="1"/>
        <v>239.52095808383237</v>
      </c>
      <c r="O14">
        <f t="shared" si="1"/>
        <v>239.52095808383237</v>
      </c>
      <c r="P14">
        <f t="shared" si="1"/>
        <v>239.52095808383237</v>
      </c>
      <c r="Q14">
        <f t="shared" si="1"/>
        <v>239.52095808383237</v>
      </c>
      <c r="R14">
        <f t="shared" si="1"/>
        <v>239.52095808383237</v>
      </c>
      <c r="S14">
        <f t="shared" si="1"/>
        <v>239.52095808383237</v>
      </c>
      <c r="T14">
        <f t="shared" si="1"/>
        <v>239.52095808383237</v>
      </c>
      <c r="U14">
        <f t="shared" si="1"/>
        <v>239.52095808383237</v>
      </c>
      <c r="V14">
        <f t="shared" si="1"/>
        <v>239.52095808383237</v>
      </c>
      <c r="W14">
        <f t="shared" si="1"/>
        <v>239.52095808383237</v>
      </c>
      <c r="X14">
        <f t="shared" si="1"/>
        <v>239.52095808383237</v>
      </c>
      <c r="Y14">
        <f t="shared" si="1"/>
        <v>239.52095808383237</v>
      </c>
      <c r="Z14">
        <f t="shared" si="1"/>
        <v>239.52095808383237</v>
      </c>
      <c r="AA14">
        <f t="shared" si="1"/>
        <v>239.52095808383237</v>
      </c>
      <c r="AB14">
        <f t="shared" si="1"/>
        <v>239.52095808383237</v>
      </c>
      <c r="AC14">
        <f t="shared" si="1"/>
        <v>239.52095808383237</v>
      </c>
      <c r="AD14">
        <f t="shared" si="1"/>
        <v>239.52095808383237</v>
      </c>
      <c r="AE14">
        <f t="shared" si="1"/>
        <v>224.55089820359282</v>
      </c>
      <c r="AF14">
        <f t="shared" si="1"/>
        <v>194.61077844311379</v>
      </c>
      <c r="AG14">
        <f t="shared" si="1"/>
        <v>164.67065868263472</v>
      </c>
      <c r="AH14">
        <f t="shared" si="1"/>
        <v>89.820359281437135</v>
      </c>
      <c r="AI14">
        <f t="shared" si="1"/>
        <v>89.820359281437135</v>
      </c>
      <c r="AJ14">
        <f t="shared" si="1"/>
        <v>65.868263473053887</v>
      </c>
      <c r="AK14">
        <f t="shared" si="1"/>
        <v>59.880239520958092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6559.8802395209595</v>
      </c>
      <c r="AP14">
        <f t="shared" si="6"/>
        <v>6.5598802395209592</v>
      </c>
      <c r="AQ14" s="33">
        <f t="shared" si="7"/>
        <v>4.5919161676646709</v>
      </c>
    </row>
    <row r="15" spans="1:43" x14ac:dyDescent="0.35">
      <c r="A15">
        <f t="shared" si="3"/>
        <v>50</v>
      </c>
      <c r="B15">
        <f t="shared" si="0"/>
        <v>44.910179640718567</v>
      </c>
      <c r="C15">
        <f t="shared" si="1"/>
        <v>44.910179640718567</v>
      </c>
      <c r="D15">
        <f t="shared" si="1"/>
        <v>44.910179640718567</v>
      </c>
      <c r="E15">
        <f t="shared" si="1"/>
        <v>44.910179640718567</v>
      </c>
      <c r="F15">
        <f t="shared" si="1"/>
        <v>53.892215568862277</v>
      </c>
      <c r="G15">
        <f t="shared" si="1"/>
        <v>74.850299401197603</v>
      </c>
      <c r="H15">
        <f t="shared" si="1"/>
        <v>74.850299401197603</v>
      </c>
      <c r="I15">
        <f t="shared" si="1"/>
        <v>104.79041916167667</v>
      </c>
      <c r="J15">
        <f t="shared" si="1"/>
        <v>119.76047904191618</v>
      </c>
      <c r="K15">
        <f t="shared" si="1"/>
        <v>134.73053892215569</v>
      </c>
      <c r="L15">
        <f t="shared" si="1"/>
        <v>164.67065868263472</v>
      </c>
      <c r="M15">
        <f t="shared" si="1"/>
        <v>224.55089820359282</v>
      </c>
      <c r="N15">
        <f t="shared" si="1"/>
        <v>224.55089820359282</v>
      </c>
      <c r="O15">
        <f t="shared" si="1"/>
        <v>224.55089820359282</v>
      </c>
      <c r="P15">
        <f t="shared" si="1"/>
        <v>224.55089820359282</v>
      </c>
      <c r="Q15">
        <f t="shared" si="1"/>
        <v>224.55089820359282</v>
      </c>
      <c r="R15">
        <f t="shared" si="1"/>
        <v>224.55089820359282</v>
      </c>
      <c r="S15">
        <f t="shared" si="1"/>
        <v>224.55089820359282</v>
      </c>
      <c r="T15">
        <f t="shared" si="1"/>
        <v>224.55089820359282</v>
      </c>
      <c r="U15">
        <f t="shared" si="1"/>
        <v>224.55089820359282</v>
      </c>
      <c r="V15">
        <f t="shared" si="1"/>
        <v>224.55089820359282</v>
      </c>
      <c r="W15">
        <f t="shared" si="1"/>
        <v>224.55089820359282</v>
      </c>
      <c r="X15">
        <f t="shared" si="1"/>
        <v>224.55089820359282</v>
      </c>
      <c r="Y15">
        <f t="shared" si="1"/>
        <v>224.55089820359282</v>
      </c>
      <c r="Z15">
        <f t="shared" si="1"/>
        <v>224.55089820359282</v>
      </c>
      <c r="AA15">
        <f t="shared" si="1"/>
        <v>224.55089820359282</v>
      </c>
      <c r="AB15">
        <f t="shared" si="1"/>
        <v>224.55089820359282</v>
      </c>
      <c r="AC15">
        <f t="shared" si="1"/>
        <v>224.55089820359282</v>
      </c>
      <c r="AD15">
        <f t="shared" si="1"/>
        <v>224.55089820359282</v>
      </c>
      <c r="AE15">
        <f t="shared" si="1"/>
        <v>194.61077844311379</v>
      </c>
      <c r="AF15">
        <f t="shared" si="1"/>
        <v>134.73053892215569</v>
      </c>
      <c r="AG15">
        <f t="shared" si="1"/>
        <v>104.79041916167667</v>
      </c>
      <c r="AH15">
        <f t="shared" si="1"/>
        <v>74.850299401197603</v>
      </c>
      <c r="AI15">
        <f t="shared" si="1"/>
        <v>74.850299401197603</v>
      </c>
      <c r="AJ15">
        <f t="shared" si="1"/>
        <v>50.898203592814376</v>
      </c>
      <c r="AK15">
        <f t="shared" si="1"/>
        <v>44.910179640718567</v>
      </c>
      <c r="AL15">
        <f t="shared" si="1"/>
        <v>17.964071856287426</v>
      </c>
      <c r="AM15">
        <f t="shared" si="1"/>
        <v>17.964071856287426</v>
      </c>
      <c r="AN15">
        <f t="shared" ref="AN15" si="9">AN6*$A15</f>
        <v>17.964071856287426</v>
      </c>
      <c r="AO15">
        <f t="shared" si="5"/>
        <v>5682.6347305389218</v>
      </c>
      <c r="AP15">
        <f t="shared" si="6"/>
        <v>5.682634730538922</v>
      </c>
      <c r="AQ15" s="33">
        <f t="shared" si="7"/>
        <v>3.977844311377245</v>
      </c>
    </row>
    <row r="16" spans="1:43" x14ac:dyDescent="0.35">
      <c r="A16">
        <f t="shared" si="3"/>
        <v>50</v>
      </c>
      <c r="B16">
        <f t="shared" si="0"/>
        <v>26.946107784431138</v>
      </c>
      <c r="C16">
        <f t="shared" si="1"/>
        <v>26.946107784431138</v>
      </c>
      <c r="D16">
        <f t="shared" si="1"/>
        <v>26.946107784431138</v>
      </c>
      <c r="E16">
        <f t="shared" si="1"/>
        <v>26.946107784431138</v>
      </c>
      <c r="F16">
        <f t="shared" si="1"/>
        <v>35.928143712574851</v>
      </c>
      <c r="G16">
        <f t="shared" si="1"/>
        <v>53.892215568862277</v>
      </c>
      <c r="H16">
        <f t="shared" si="1"/>
        <v>53.892215568862277</v>
      </c>
      <c r="I16">
        <f t="shared" si="1"/>
        <v>74.850299401197603</v>
      </c>
      <c r="J16">
        <f t="shared" si="1"/>
        <v>89.820359281437135</v>
      </c>
      <c r="K16">
        <f t="shared" si="1"/>
        <v>104.79041916167667</v>
      </c>
      <c r="L16">
        <f t="shared" si="1"/>
        <v>134.73053892215569</v>
      </c>
      <c r="M16">
        <f t="shared" si="1"/>
        <v>194.61077844311379</v>
      </c>
      <c r="N16">
        <f t="shared" si="1"/>
        <v>194.61077844311379</v>
      </c>
      <c r="O16">
        <f t="shared" si="1"/>
        <v>194.61077844311379</v>
      </c>
      <c r="P16">
        <f t="shared" si="1"/>
        <v>194.61077844311379</v>
      </c>
      <c r="Q16">
        <f t="shared" si="1"/>
        <v>194.61077844311379</v>
      </c>
      <c r="R16">
        <f t="shared" si="1"/>
        <v>194.61077844311379</v>
      </c>
      <c r="S16">
        <f t="shared" si="1"/>
        <v>194.61077844311379</v>
      </c>
      <c r="T16">
        <f t="shared" si="1"/>
        <v>194.61077844311379</v>
      </c>
      <c r="U16">
        <f t="shared" si="1"/>
        <v>194.61077844311379</v>
      </c>
      <c r="V16">
        <f t="shared" si="1"/>
        <v>194.61077844311379</v>
      </c>
      <c r="W16">
        <f t="shared" si="1"/>
        <v>194.61077844311379</v>
      </c>
      <c r="X16">
        <f t="shared" si="1"/>
        <v>194.61077844311379</v>
      </c>
      <c r="Y16">
        <f t="shared" si="1"/>
        <v>194.61077844311379</v>
      </c>
      <c r="Z16">
        <f t="shared" si="1"/>
        <v>194.61077844311379</v>
      </c>
      <c r="AA16">
        <f t="shared" si="1"/>
        <v>194.61077844311379</v>
      </c>
      <c r="AB16">
        <f t="shared" si="1"/>
        <v>194.61077844311379</v>
      </c>
      <c r="AC16">
        <f t="shared" si="1"/>
        <v>194.61077844311379</v>
      </c>
      <c r="AD16">
        <f t="shared" si="1"/>
        <v>194.61077844311379</v>
      </c>
      <c r="AE16">
        <f t="shared" si="1"/>
        <v>134.73053892215569</v>
      </c>
      <c r="AF16">
        <f t="shared" si="1"/>
        <v>104.79041916167667</v>
      </c>
      <c r="AG16">
        <f t="shared" si="1"/>
        <v>74.850299401197603</v>
      </c>
      <c r="AH16">
        <f t="shared" si="1"/>
        <v>53.892215568862277</v>
      </c>
      <c r="AI16">
        <f t="shared" si="1"/>
        <v>53.892215568862277</v>
      </c>
      <c r="AJ16">
        <f t="shared" si="1"/>
        <v>35.928143712574851</v>
      </c>
      <c r="AK16">
        <f t="shared" si="1"/>
        <v>26.946107784431138</v>
      </c>
      <c r="AL16">
        <f t="shared" si="1"/>
        <v>14.970059880239523</v>
      </c>
      <c r="AM16">
        <f t="shared" si="1"/>
        <v>14.970059880239523</v>
      </c>
      <c r="AN16">
        <f t="shared" ref="AN16:AN17" si="10">AN7*$A16</f>
        <v>14.970059880239523</v>
      </c>
      <c r="AO16">
        <f t="shared" si="5"/>
        <v>4688.6227544910171</v>
      </c>
      <c r="AP16">
        <f t="shared" si="6"/>
        <v>4.6886227544910168</v>
      </c>
      <c r="AQ16" s="33">
        <f t="shared" si="7"/>
        <v>3.2820359281437117</v>
      </c>
    </row>
    <row r="17" spans="1:43" x14ac:dyDescent="0.35">
      <c r="A17">
        <f t="shared" si="3"/>
        <v>50</v>
      </c>
      <c r="B17">
        <f t="shared" si="0"/>
        <v>14.970059880239523</v>
      </c>
      <c r="C17">
        <f t="shared" ref="C17:AM17" si="11">C8*$A17</f>
        <v>14.970059880239523</v>
      </c>
      <c r="D17">
        <f t="shared" si="11"/>
        <v>14.970059880239523</v>
      </c>
      <c r="E17">
        <f t="shared" si="11"/>
        <v>14.970059880239523</v>
      </c>
      <c r="F17">
        <f t="shared" si="11"/>
        <v>14.970059880239523</v>
      </c>
      <c r="G17">
        <f t="shared" si="11"/>
        <v>29.940119760479046</v>
      </c>
      <c r="H17">
        <f t="shared" si="11"/>
        <v>29.940119760479046</v>
      </c>
      <c r="I17">
        <f t="shared" si="11"/>
        <v>38.922155688622759</v>
      </c>
      <c r="J17">
        <f t="shared" si="11"/>
        <v>44.910179640718567</v>
      </c>
      <c r="K17">
        <f t="shared" si="11"/>
        <v>50.898203592814376</v>
      </c>
      <c r="L17">
        <f t="shared" si="11"/>
        <v>65.868263473053887</v>
      </c>
      <c r="M17">
        <f t="shared" si="11"/>
        <v>74.850299401197603</v>
      </c>
      <c r="N17">
        <f t="shared" si="11"/>
        <v>74.850299401197603</v>
      </c>
      <c r="O17">
        <f t="shared" si="11"/>
        <v>74.850299401197603</v>
      </c>
      <c r="P17">
        <f t="shared" si="11"/>
        <v>74.850299401197603</v>
      </c>
      <c r="Q17">
        <f t="shared" si="11"/>
        <v>74.850299401197603</v>
      </c>
      <c r="R17">
        <f t="shared" si="11"/>
        <v>74.850299401197603</v>
      </c>
      <c r="S17">
        <f t="shared" si="11"/>
        <v>74.850299401197603</v>
      </c>
      <c r="T17">
        <f t="shared" si="11"/>
        <v>74.850299401197603</v>
      </c>
      <c r="U17">
        <f t="shared" si="11"/>
        <v>74.850299401197603</v>
      </c>
      <c r="V17">
        <f t="shared" si="11"/>
        <v>74.850299401197603</v>
      </c>
      <c r="W17">
        <f t="shared" si="11"/>
        <v>74.850299401197603</v>
      </c>
      <c r="X17">
        <f t="shared" si="11"/>
        <v>74.850299401197603</v>
      </c>
      <c r="Y17">
        <f t="shared" si="11"/>
        <v>74.850299401197603</v>
      </c>
      <c r="Z17">
        <f t="shared" si="11"/>
        <v>74.850299401197603</v>
      </c>
      <c r="AA17">
        <f t="shared" si="11"/>
        <v>74.850299401197603</v>
      </c>
      <c r="AB17">
        <f t="shared" si="11"/>
        <v>74.850299401197603</v>
      </c>
      <c r="AC17">
        <f t="shared" si="11"/>
        <v>74.850299401197603</v>
      </c>
      <c r="AD17">
        <f t="shared" si="11"/>
        <v>74.850299401197603</v>
      </c>
      <c r="AE17">
        <f t="shared" si="11"/>
        <v>65.868263473053887</v>
      </c>
      <c r="AF17">
        <f t="shared" si="11"/>
        <v>50.898203592814376</v>
      </c>
      <c r="AG17">
        <f t="shared" si="11"/>
        <v>35.928143712574851</v>
      </c>
      <c r="AH17">
        <f t="shared" si="11"/>
        <v>29.940119760479046</v>
      </c>
      <c r="AI17">
        <f t="shared" si="11"/>
        <v>29.940119760479046</v>
      </c>
      <c r="AJ17">
        <f t="shared" si="11"/>
        <v>14.970059880239523</v>
      </c>
      <c r="AK17">
        <f t="shared" si="11"/>
        <v>14.970059880239523</v>
      </c>
      <c r="AL17">
        <f t="shared" si="11"/>
        <v>8.9820359281437128</v>
      </c>
      <c r="AM17">
        <f t="shared" si="11"/>
        <v>8.9820359281437128</v>
      </c>
      <c r="AN17">
        <f t="shared" si="10"/>
        <v>8.9820359281437128</v>
      </c>
      <c r="AO17">
        <f t="shared" si="5"/>
        <v>1952.0958083832334</v>
      </c>
      <c r="AP17" s="65">
        <f t="shared" si="6"/>
        <v>1.9520958083832334</v>
      </c>
      <c r="AQ17" s="33">
        <f t="shared" si="7"/>
        <v>1.3664670658682634</v>
      </c>
    </row>
    <row r="18" spans="1:43" x14ac:dyDescent="0.35">
      <c r="A18">
        <f t="shared" si="3"/>
        <v>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-380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34556.886227544914</v>
      </c>
      <c r="AQ20" s="33">
        <f>SUM(AQ12:AQ19)</f>
        <v>24.189820359281441</v>
      </c>
    </row>
    <row r="21" spans="1:43" x14ac:dyDescent="0.35">
      <c r="B21" s="38">
        <f>B12/1000</f>
        <v>0.10479041916167667</v>
      </c>
      <c r="C21" s="38">
        <f t="shared" ref="C21:AN21" si="15">C12/1000</f>
        <v>0.10479041916167667</v>
      </c>
      <c r="D21" s="38">
        <f t="shared" si="15"/>
        <v>0.10479041916167667</v>
      </c>
      <c r="E21" s="38">
        <f t="shared" si="15"/>
        <v>0.10479041916167667</v>
      </c>
      <c r="F21" s="38">
        <f t="shared" si="15"/>
        <v>0.11976047904191618</v>
      </c>
      <c r="G21" s="38">
        <f t="shared" si="15"/>
        <v>0.1497005988023952</v>
      </c>
      <c r="H21" s="38">
        <f t="shared" si="15"/>
        <v>0.1497005988023952</v>
      </c>
      <c r="I21" s="38">
        <f t="shared" si="15"/>
        <v>0.20958083832335334</v>
      </c>
      <c r="J21" s="38">
        <f t="shared" si="15"/>
        <v>0.22455089820359284</v>
      </c>
      <c r="K21" s="38">
        <f t="shared" si="15"/>
        <v>0.23952095808383236</v>
      </c>
      <c r="L21" s="38">
        <f t="shared" si="15"/>
        <v>0.25449101796407186</v>
      </c>
      <c r="M21" s="38">
        <f t="shared" si="15"/>
        <v>0.28443113772455092</v>
      </c>
      <c r="N21" s="38">
        <f t="shared" si="15"/>
        <v>0.28443113772455092</v>
      </c>
      <c r="O21" s="38">
        <f t="shared" si="15"/>
        <v>0.28443113772455092</v>
      </c>
      <c r="P21" s="38">
        <f t="shared" si="15"/>
        <v>0.28443113772455092</v>
      </c>
      <c r="Q21" s="38">
        <f t="shared" si="15"/>
        <v>0.28443113772455092</v>
      </c>
      <c r="R21" s="38">
        <f t="shared" si="15"/>
        <v>0.28443113772455092</v>
      </c>
      <c r="S21" s="38">
        <f t="shared" si="15"/>
        <v>0.28443113772455092</v>
      </c>
      <c r="T21" s="38">
        <f t="shared" si="15"/>
        <v>0.28443113772455092</v>
      </c>
      <c r="U21" s="38">
        <f t="shared" si="15"/>
        <v>0.28443113772455092</v>
      </c>
      <c r="V21" s="38">
        <f t="shared" si="15"/>
        <v>0.28443113772455092</v>
      </c>
      <c r="W21" s="38">
        <f t="shared" si="15"/>
        <v>0.28443113772455092</v>
      </c>
      <c r="X21" s="38">
        <f t="shared" si="15"/>
        <v>0.28443113772455092</v>
      </c>
      <c r="Y21" s="38">
        <f t="shared" si="15"/>
        <v>0.28443113772455092</v>
      </c>
      <c r="Z21" s="38">
        <f t="shared" si="15"/>
        <v>0.28443113772455092</v>
      </c>
      <c r="AA21" s="38">
        <f t="shared" si="15"/>
        <v>0.28443113772455092</v>
      </c>
      <c r="AB21" s="38">
        <f t="shared" si="15"/>
        <v>0.28443113772455092</v>
      </c>
      <c r="AC21" s="38">
        <f t="shared" si="15"/>
        <v>0.28443113772455092</v>
      </c>
      <c r="AD21" s="38">
        <f t="shared" si="15"/>
        <v>0.28443113772455092</v>
      </c>
      <c r="AE21" s="38">
        <f t="shared" si="15"/>
        <v>0.25449101796407186</v>
      </c>
      <c r="AF21" s="38">
        <f t="shared" si="15"/>
        <v>0.23952095808383236</v>
      </c>
      <c r="AG21" s="38">
        <f t="shared" si="15"/>
        <v>0.20958083832335334</v>
      </c>
      <c r="AH21" s="38">
        <f t="shared" si="15"/>
        <v>0.1497005988023952</v>
      </c>
      <c r="AI21" s="38">
        <f t="shared" si="15"/>
        <v>0.1497005988023952</v>
      </c>
      <c r="AJ21" s="38">
        <f t="shared" si="15"/>
        <v>0.11976047904191618</v>
      </c>
      <c r="AK21" s="38">
        <f t="shared" si="15"/>
        <v>0.10479041916167667</v>
      </c>
      <c r="AL21" s="38">
        <f t="shared" si="15"/>
        <v>7.4850299401197598E-2</v>
      </c>
      <c r="AM21" s="38">
        <f t="shared" si="15"/>
        <v>7.4850299401197598E-2</v>
      </c>
      <c r="AN21" s="38">
        <f t="shared" si="15"/>
        <v>7.4850299401197598E-2</v>
      </c>
      <c r="AO21" s="33">
        <f>AO20/1000</f>
        <v>34.556886227544915</v>
      </c>
    </row>
    <row r="22" spans="1:43" x14ac:dyDescent="0.35">
      <c r="B22" s="38">
        <f t="shared" ref="B22:AN22" si="16">B13/1000</f>
        <v>7.4850299401197598E-2</v>
      </c>
      <c r="C22" s="38">
        <f t="shared" si="16"/>
        <v>7.4850299401197598E-2</v>
      </c>
      <c r="D22" s="38">
        <f t="shared" si="16"/>
        <v>7.4850299401197598E-2</v>
      </c>
      <c r="E22" s="38">
        <f t="shared" si="16"/>
        <v>7.4850299401197598E-2</v>
      </c>
      <c r="F22" s="38">
        <f t="shared" si="16"/>
        <v>0.10479041916167667</v>
      </c>
      <c r="G22" s="38">
        <f t="shared" si="16"/>
        <v>0.1347305389221557</v>
      </c>
      <c r="H22" s="38">
        <f t="shared" si="16"/>
        <v>0.1347305389221557</v>
      </c>
      <c r="I22" s="38">
        <f t="shared" si="16"/>
        <v>0.17964071856287428</v>
      </c>
      <c r="J22" s="38">
        <f t="shared" si="16"/>
        <v>0.19461077844311378</v>
      </c>
      <c r="K22" s="38">
        <f t="shared" si="16"/>
        <v>0.20958083832335334</v>
      </c>
      <c r="L22" s="38">
        <f t="shared" si="16"/>
        <v>0.23952095808383236</v>
      </c>
      <c r="M22" s="38">
        <f t="shared" si="16"/>
        <v>0.25449101796407186</v>
      </c>
      <c r="N22" s="38">
        <f t="shared" si="16"/>
        <v>0.25449101796407186</v>
      </c>
      <c r="O22" s="38">
        <f t="shared" si="16"/>
        <v>0.25449101796407186</v>
      </c>
      <c r="P22" s="38">
        <f t="shared" si="16"/>
        <v>0.25449101796407186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0.25449101796407186</v>
      </c>
      <c r="AB22" s="38">
        <f t="shared" si="16"/>
        <v>0.25449101796407186</v>
      </c>
      <c r="AC22" s="38">
        <f t="shared" si="16"/>
        <v>0.25449101796407186</v>
      </c>
      <c r="AD22" s="38">
        <f t="shared" si="16"/>
        <v>0.25449101796407186</v>
      </c>
      <c r="AE22" s="38">
        <f t="shared" si="16"/>
        <v>0.23952095808383236</v>
      </c>
      <c r="AF22" s="38">
        <f t="shared" si="16"/>
        <v>0.20958083832335334</v>
      </c>
      <c r="AG22" s="38">
        <f t="shared" si="16"/>
        <v>0.17964071856287428</v>
      </c>
      <c r="AH22" s="38">
        <f t="shared" si="16"/>
        <v>0.1347305389221557</v>
      </c>
      <c r="AI22" s="38">
        <f t="shared" si="16"/>
        <v>0.1347305389221557</v>
      </c>
      <c r="AJ22" s="38">
        <f t="shared" si="16"/>
        <v>0.10479041916167667</v>
      </c>
      <c r="AK22" s="38">
        <f t="shared" si="16"/>
        <v>7.4850299401197598E-2</v>
      </c>
      <c r="AL22" s="38">
        <f t="shared" si="16"/>
        <v>5.9880239520958091E-2</v>
      </c>
      <c r="AM22" s="38">
        <f t="shared" si="16"/>
        <v>5.9880239520958091E-2</v>
      </c>
      <c r="AN22" s="38">
        <f t="shared" si="16"/>
        <v>5.9880239520958091E-2</v>
      </c>
    </row>
    <row r="23" spans="1:43" x14ac:dyDescent="0.35">
      <c r="B23" s="38">
        <f t="shared" ref="B23:AN23" si="17">B14/1000</f>
        <v>5.9880239520958091E-2</v>
      </c>
      <c r="C23" s="38">
        <f t="shared" si="17"/>
        <v>5.9880239520958091E-2</v>
      </c>
      <c r="D23" s="38">
        <f t="shared" si="17"/>
        <v>5.9880239520958091E-2</v>
      </c>
      <c r="E23" s="38">
        <f t="shared" si="17"/>
        <v>5.9880239520958091E-2</v>
      </c>
      <c r="F23" s="38">
        <f t="shared" si="17"/>
        <v>6.8862275449101798E-2</v>
      </c>
      <c r="G23" s="38">
        <f t="shared" si="17"/>
        <v>8.982035928143714E-2</v>
      </c>
      <c r="H23" s="38">
        <f t="shared" si="17"/>
        <v>8.982035928143714E-2</v>
      </c>
      <c r="I23" s="38">
        <f t="shared" si="17"/>
        <v>0.16467065868263472</v>
      </c>
      <c r="J23" s="38">
        <f t="shared" si="17"/>
        <v>0.17964071856287428</v>
      </c>
      <c r="K23" s="38">
        <f t="shared" si="17"/>
        <v>0.19461077844311378</v>
      </c>
      <c r="L23" s="38">
        <f t="shared" si="17"/>
        <v>0.22455089820359284</v>
      </c>
      <c r="M23" s="38">
        <f t="shared" si="17"/>
        <v>0.23952095808383236</v>
      </c>
      <c r="N23" s="38">
        <f t="shared" si="17"/>
        <v>0.23952095808383236</v>
      </c>
      <c r="O23" s="38">
        <f t="shared" si="17"/>
        <v>0.23952095808383236</v>
      </c>
      <c r="P23" s="38">
        <f t="shared" si="17"/>
        <v>0.23952095808383236</v>
      </c>
      <c r="Q23" s="38">
        <f t="shared" si="17"/>
        <v>0.23952095808383236</v>
      </c>
      <c r="R23" s="38">
        <f t="shared" si="17"/>
        <v>0.23952095808383236</v>
      </c>
      <c r="S23" s="38">
        <f t="shared" si="17"/>
        <v>0.23952095808383236</v>
      </c>
      <c r="T23" s="38">
        <f t="shared" si="17"/>
        <v>0.23952095808383236</v>
      </c>
      <c r="U23" s="38">
        <f t="shared" si="17"/>
        <v>0.23952095808383236</v>
      </c>
      <c r="V23" s="38">
        <f t="shared" si="17"/>
        <v>0.23952095808383236</v>
      </c>
      <c r="W23" s="38">
        <f t="shared" si="17"/>
        <v>0.23952095808383236</v>
      </c>
      <c r="X23" s="38">
        <f t="shared" si="17"/>
        <v>0.23952095808383236</v>
      </c>
      <c r="Y23" s="38">
        <f t="shared" si="17"/>
        <v>0.23952095808383236</v>
      </c>
      <c r="Z23" s="38">
        <f t="shared" si="17"/>
        <v>0.23952095808383236</v>
      </c>
      <c r="AA23" s="38">
        <f t="shared" si="17"/>
        <v>0.23952095808383236</v>
      </c>
      <c r="AB23" s="38">
        <f t="shared" si="17"/>
        <v>0.23952095808383236</v>
      </c>
      <c r="AC23" s="38">
        <f t="shared" si="17"/>
        <v>0.23952095808383236</v>
      </c>
      <c r="AD23" s="38">
        <f t="shared" si="17"/>
        <v>0.23952095808383236</v>
      </c>
      <c r="AE23" s="38">
        <f t="shared" si="17"/>
        <v>0.22455089820359284</v>
      </c>
      <c r="AF23" s="38">
        <f t="shared" si="17"/>
        <v>0.19461077844311378</v>
      </c>
      <c r="AG23" s="38">
        <f t="shared" si="17"/>
        <v>0.16467065868263472</v>
      </c>
      <c r="AH23" s="38">
        <f t="shared" si="17"/>
        <v>8.982035928143714E-2</v>
      </c>
      <c r="AI23" s="38">
        <f t="shared" si="17"/>
        <v>8.982035928143714E-2</v>
      </c>
      <c r="AJ23" s="38">
        <f t="shared" si="17"/>
        <v>6.5868263473053884E-2</v>
      </c>
      <c r="AK23" s="38">
        <f t="shared" si="17"/>
        <v>5.9880239520958091E-2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35">
      <c r="B24" s="38">
        <f t="shared" ref="B24:AN24" si="18">B15/1000</f>
        <v>4.491017964071857E-2</v>
      </c>
      <c r="C24" s="38">
        <f t="shared" si="18"/>
        <v>4.491017964071857E-2</v>
      </c>
      <c r="D24" s="38">
        <f t="shared" si="18"/>
        <v>4.491017964071857E-2</v>
      </c>
      <c r="E24" s="38">
        <f t="shared" si="18"/>
        <v>4.491017964071857E-2</v>
      </c>
      <c r="F24" s="38">
        <f t="shared" si="18"/>
        <v>5.3892215568862277E-2</v>
      </c>
      <c r="G24" s="38">
        <f t="shared" si="18"/>
        <v>7.4850299401197598E-2</v>
      </c>
      <c r="H24" s="38">
        <f t="shared" si="18"/>
        <v>7.4850299401197598E-2</v>
      </c>
      <c r="I24" s="38">
        <f t="shared" si="18"/>
        <v>0.10479041916167667</v>
      </c>
      <c r="J24" s="38">
        <f t="shared" si="18"/>
        <v>0.11976047904191618</v>
      </c>
      <c r="K24" s="38">
        <f t="shared" si="18"/>
        <v>0.1347305389221557</v>
      </c>
      <c r="L24" s="38">
        <f t="shared" si="18"/>
        <v>0.16467065868263472</v>
      </c>
      <c r="M24" s="38">
        <f t="shared" si="18"/>
        <v>0.22455089820359284</v>
      </c>
      <c r="N24" s="38">
        <f t="shared" si="18"/>
        <v>0.22455089820359284</v>
      </c>
      <c r="O24" s="38">
        <f t="shared" si="18"/>
        <v>0.22455089820359284</v>
      </c>
      <c r="P24" s="38">
        <f t="shared" si="18"/>
        <v>0.22455089820359284</v>
      </c>
      <c r="Q24" s="38">
        <f t="shared" si="18"/>
        <v>0.22455089820359284</v>
      </c>
      <c r="R24" s="38">
        <f t="shared" si="18"/>
        <v>0.22455089820359284</v>
      </c>
      <c r="S24" s="38">
        <f t="shared" si="18"/>
        <v>0.22455089820359284</v>
      </c>
      <c r="T24" s="38">
        <f t="shared" si="18"/>
        <v>0.22455089820359284</v>
      </c>
      <c r="U24" s="38">
        <f t="shared" si="18"/>
        <v>0.22455089820359284</v>
      </c>
      <c r="V24" s="38">
        <f t="shared" si="18"/>
        <v>0.22455089820359284</v>
      </c>
      <c r="W24" s="38">
        <f t="shared" si="18"/>
        <v>0.22455089820359284</v>
      </c>
      <c r="X24" s="38">
        <f t="shared" si="18"/>
        <v>0.22455089820359284</v>
      </c>
      <c r="Y24" s="38">
        <f t="shared" si="18"/>
        <v>0.22455089820359284</v>
      </c>
      <c r="Z24" s="38">
        <f t="shared" si="18"/>
        <v>0.22455089820359284</v>
      </c>
      <c r="AA24" s="38">
        <f t="shared" si="18"/>
        <v>0.22455089820359284</v>
      </c>
      <c r="AB24" s="38">
        <f t="shared" si="18"/>
        <v>0.22455089820359284</v>
      </c>
      <c r="AC24" s="38">
        <f t="shared" si="18"/>
        <v>0.22455089820359284</v>
      </c>
      <c r="AD24" s="38">
        <f t="shared" si="18"/>
        <v>0.22455089820359284</v>
      </c>
      <c r="AE24" s="38">
        <f t="shared" si="18"/>
        <v>0.19461077844311378</v>
      </c>
      <c r="AF24" s="38">
        <f t="shared" si="18"/>
        <v>0.1347305389221557</v>
      </c>
      <c r="AG24" s="38">
        <f t="shared" si="18"/>
        <v>0.10479041916167667</v>
      </c>
      <c r="AH24" s="38">
        <f t="shared" si="18"/>
        <v>7.4850299401197598E-2</v>
      </c>
      <c r="AI24" s="38">
        <f t="shared" si="18"/>
        <v>7.4850299401197598E-2</v>
      </c>
      <c r="AJ24" s="38">
        <f t="shared" si="18"/>
        <v>5.0898203592814377E-2</v>
      </c>
      <c r="AK24" s="38">
        <f t="shared" si="18"/>
        <v>4.491017964071857E-2</v>
      </c>
      <c r="AL24" s="38">
        <f t="shared" si="18"/>
        <v>1.7964071856287425E-2</v>
      </c>
      <c r="AM24" s="38">
        <f t="shared" si="18"/>
        <v>1.7964071856287425E-2</v>
      </c>
      <c r="AN24" s="38">
        <f t="shared" si="18"/>
        <v>1.7964071856287425E-2</v>
      </c>
    </row>
    <row r="25" spans="1:43" x14ac:dyDescent="0.35">
      <c r="B25" s="38">
        <f t="shared" ref="B25:AN25" si="19">B16/1000</f>
        <v>2.6946107784431138E-2</v>
      </c>
      <c r="C25" s="38">
        <f t="shared" si="19"/>
        <v>2.6946107784431138E-2</v>
      </c>
      <c r="D25" s="38">
        <f t="shared" si="19"/>
        <v>2.6946107784431138E-2</v>
      </c>
      <c r="E25" s="38">
        <f t="shared" si="19"/>
        <v>2.6946107784431138E-2</v>
      </c>
      <c r="F25" s="38">
        <f t="shared" si="19"/>
        <v>3.5928143712574849E-2</v>
      </c>
      <c r="G25" s="38">
        <f t="shared" si="19"/>
        <v>5.3892215568862277E-2</v>
      </c>
      <c r="H25" s="38">
        <f t="shared" si="19"/>
        <v>5.3892215568862277E-2</v>
      </c>
      <c r="I25" s="38">
        <f t="shared" si="19"/>
        <v>7.4850299401197598E-2</v>
      </c>
      <c r="J25" s="38">
        <f t="shared" si="19"/>
        <v>8.982035928143714E-2</v>
      </c>
      <c r="K25" s="38">
        <f t="shared" si="19"/>
        <v>0.10479041916167667</v>
      </c>
      <c r="L25" s="38">
        <f t="shared" si="19"/>
        <v>0.1347305389221557</v>
      </c>
      <c r="M25" s="38">
        <f t="shared" si="19"/>
        <v>0.19461077844311378</v>
      </c>
      <c r="N25" s="38">
        <f t="shared" si="19"/>
        <v>0.19461077844311378</v>
      </c>
      <c r="O25" s="38">
        <f t="shared" si="19"/>
        <v>0.19461077844311378</v>
      </c>
      <c r="P25" s="38">
        <f t="shared" si="19"/>
        <v>0.19461077844311378</v>
      </c>
      <c r="Q25" s="38">
        <f t="shared" si="19"/>
        <v>0.19461077844311378</v>
      </c>
      <c r="R25" s="38">
        <f t="shared" si="19"/>
        <v>0.19461077844311378</v>
      </c>
      <c r="S25" s="38">
        <f t="shared" si="19"/>
        <v>0.19461077844311378</v>
      </c>
      <c r="T25" s="38">
        <f t="shared" si="19"/>
        <v>0.19461077844311378</v>
      </c>
      <c r="U25" s="38">
        <f t="shared" si="19"/>
        <v>0.19461077844311378</v>
      </c>
      <c r="V25" s="38">
        <f t="shared" si="19"/>
        <v>0.19461077844311378</v>
      </c>
      <c r="W25" s="38">
        <f t="shared" si="19"/>
        <v>0.19461077844311378</v>
      </c>
      <c r="X25" s="38">
        <f t="shared" si="19"/>
        <v>0.19461077844311378</v>
      </c>
      <c r="Y25" s="38">
        <f t="shared" si="19"/>
        <v>0.19461077844311378</v>
      </c>
      <c r="Z25" s="38">
        <f t="shared" si="19"/>
        <v>0.19461077844311378</v>
      </c>
      <c r="AA25" s="38">
        <f t="shared" si="19"/>
        <v>0.19461077844311378</v>
      </c>
      <c r="AB25" s="38">
        <f t="shared" si="19"/>
        <v>0.19461077844311378</v>
      </c>
      <c r="AC25" s="38">
        <f t="shared" si="19"/>
        <v>0.19461077844311378</v>
      </c>
      <c r="AD25" s="38">
        <f t="shared" si="19"/>
        <v>0.19461077844311378</v>
      </c>
      <c r="AE25" s="38">
        <f t="shared" si="19"/>
        <v>0.1347305389221557</v>
      </c>
      <c r="AF25" s="38">
        <f t="shared" si="19"/>
        <v>0.10479041916167667</v>
      </c>
      <c r="AG25" s="38">
        <f t="shared" si="19"/>
        <v>7.4850299401197598E-2</v>
      </c>
      <c r="AH25" s="38">
        <f t="shared" si="19"/>
        <v>5.3892215568862277E-2</v>
      </c>
      <c r="AI25" s="38">
        <f t="shared" si="19"/>
        <v>5.3892215568862277E-2</v>
      </c>
      <c r="AJ25" s="38">
        <f t="shared" si="19"/>
        <v>3.5928143712574849E-2</v>
      </c>
      <c r="AK25" s="38">
        <f t="shared" si="19"/>
        <v>2.6946107784431138E-2</v>
      </c>
      <c r="AL25" s="38">
        <f t="shared" si="19"/>
        <v>1.4970059880239523E-2</v>
      </c>
      <c r="AM25" s="38">
        <f t="shared" si="19"/>
        <v>1.4970059880239523E-2</v>
      </c>
      <c r="AN25" s="38">
        <f t="shared" si="19"/>
        <v>1.4970059880239523E-2</v>
      </c>
    </row>
    <row r="26" spans="1:43" x14ac:dyDescent="0.35">
      <c r="B26" s="38">
        <f t="shared" ref="B26:AN26" si="20">B17/1000</f>
        <v>1.4970059880239523E-2</v>
      </c>
      <c r="C26" s="38">
        <f t="shared" si="20"/>
        <v>1.4970059880239523E-2</v>
      </c>
      <c r="D26" s="38">
        <f t="shared" si="20"/>
        <v>1.4970059880239523E-2</v>
      </c>
      <c r="E26" s="38">
        <f t="shared" si="20"/>
        <v>1.4970059880239523E-2</v>
      </c>
      <c r="F26" s="38">
        <f t="shared" si="20"/>
        <v>1.4970059880239523E-2</v>
      </c>
      <c r="G26" s="38">
        <f t="shared" si="20"/>
        <v>2.9940119760479045E-2</v>
      </c>
      <c r="H26" s="38">
        <f t="shared" si="20"/>
        <v>2.9940119760479045E-2</v>
      </c>
      <c r="I26" s="38">
        <f t="shared" si="20"/>
        <v>3.8922155688622756E-2</v>
      </c>
      <c r="J26" s="38">
        <f t="shared" si="20"/>
        <v>4.491017964071857E-2</v>
      </c>
      <c r="K26" s="38">
        <f t="shared" si="20"/>
        <v>5.0898203592814377E-2</v>
      </c>
      <c r="L26" s="38">
        <f t="shared" si="20"/>
        <v>6.5868263473053884E-2</v>
      </c>
      <c r="M26" s="38">
        <f t="shared" si="20"/>
        <v>7.4850299401197598E-2</v>
      </c>
      <c r="N26" s="38">
        <f t="shared" si="20"/>
        <v>7.4850299401197598E-2</v>
      </c>
      <c r="O26" s="38">
        <f t="shared" si="20"/>
        <v>7.4850299401197598E-2</v>
      </c>
      <c r="P26" s="38">
        <f t="shared" si="20"/>
        <v>7.4850299401197598E-2</v>
      </c>
      <c r="Q26" s="38">
        <f t="shared" si="20"/>
        <v>7.4850299401197598E-2</v>
      </c>
      <c r="R26" s="38">
        <f t="shared" si="20"/>
        <v>7.4850299401197598E-2</v>
      </c>
      <c r="S26" s="38">
        <f t="shared" si="20"/>
        <v>7.4850299401197598E-2</v>
      </c>
      <c r="T26" s="38">
        <f t="shared" si="20"/>
        <v>7.4850299401197598E-2</v>
      </c>
      <c r="U26" s="38">
        <f t="shared" si="20"/>
        <v>7.4850299401197598E-2</v>
      </c>
      <c r="V26" s="38">
        <f t="shared" si="20"/>
        <v>7.4850299401197598E-2</v>
      </c>
      <c r="W26" s="38">
        <f t="shared" si="20"/>
        <v>7.4850299401197598E-2</v>
      </c>
      <c r="X26" s="38">
        <f t="shared" si="20"/>
        <v>7.4850299401197598E-2</v>
      </c>
      <c r="Y26" s="38">
        <f t="shared" si="20"/>
        <v>7.4850299401197598E-2</v>
      </c>
      <c r="Z26" s="38">
        <f t="shared" si="20"/>
        <v>7.4850299401197598E-2</v>
      </c>
      <c r="AA26" s="38">
        <f t="shared" si="20"/>
        <v>7.4850299401197598E-2</v>
      </c>
      <c r="AB26" s="38">
        <f t="shared" si="20"/>
        <v>7.4850299401197598E-2</v>
      </c>
      <c r="AC26" s="38">
        <f t="shared" si="20"/>
        <v>7.4850299401197598E-2</v>
      </c>
      <c r="AD26" s="38">
        <f t="shared" si="20"/>
        <v>7.4850299401197598E-2</v>
      </c>
      <c r="AE26" s="38">
        <f t="shared" si="20"/>
        <v>6.5868263473053884E-2</v>
      </c>
      <c r="AF26" s="38">
        <f t="shared" si="20"/>
        <v>5.0898203592814377E-2</v>
      </c>
      <c r="AG26" s="38">
        <f t="shared" si="20"/>
        <v>3.5928143712574849E-2</v>
      </c>
      <c r="AH26" s="38">
        <f t="shared" si="20"/>
        <v>2.9940119760479045E-2</v>
      </c>
      <c r="AI26" s="38">
        <f t="shared" si="20"/>
        <v>2.9940119760479045E-2</v>
      </c>
      <c r="AJ26" s="38">
        <f t="shared" si="20"/>
        <v>1.4970059880239523E-2</v>
      </c>
      <c r="AK26" s="38">
        <f t="shared" si="20"/>
        <v>1.4970059880239523E-2</v>
      </c>
      <c r="AL26" s="38">
        <f t="shared" si="20"/>
        <v>8.9820359281437123E-3</v>
      </c>
      <c r="AM26" s="38">
        <f t="shared" si="20"/>
        <v>8.9820359281437123E-3</v>
      </c>
      <c r="AN26" s="38">
        <f t="shared" si="20"/>
        <v>8.9820359281437123E-3</v>
      </c>
      <c r="AO26" s="33">
        <f>AO21*0.7</f>
        <v>24.189820359281438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7.3353293413173662E-2</v>
      </c>
      <c r="C30" s="38">
        <f t="shared" ref="C30:AN30" si="23">C21*0.7</f>
        <v>7.3353293413173662E-2</v>
      </c>
      <c r="D30" s="38">
        <f t="shared" si="23"/>
        <v>7.3353293413173662E-2</v>
      </c>
      <c r="E30" s="38">
        <f t="shared" si="23"/>
        <v>7.3353293413173662E-2</v>
      </c>
      <c r="F30" s="38">
        <f t="shared" si="23"/>
        <v>8.3832335329341326E-2</v>
      </c>
      <c r="G30" s="38">
        <f t="shared" si="23"/>
        <v>0.10479041916167663</v>
      </c>
      <c r="H30" s="38">
        <f t="shared" si="23"/>
        <v>0.10479041916167663</v>
      </c>
      <c r="I30" s="38">
        <f t="shared" si="23"/>
        <v>0.14670658682634732</v>
      </c>
      <c r="J30" s="38">
        <f t="shared" si="23"/>
        <v>0.15718562874251499</v>
      </c>
      <c r="K30" s="38">
        <f t="shared" si="23"/>
        <v>0.16766467065868265</v>
      </c>
      <c r="L30" s="38">
        <f t="shared" si="23"/>
        <v>0.17814371257485029</v>
      </c>
      <c r="M30" s="38">
        <f t="shared" si="23"/>
        <v>0.19910179640718564</v>
      </c>
      <c r="N30" s="38">
        <f t="shared" si="23"/>
        <v>0.19910179640718564</v>
      </c>
      <c r="O30" s="38">
        <f t="shared" si="23"/>
        <v>0.19910179640718564</v>
      </c>
      <c r="P30" s="38">
        <f t="shared" si="23"/>
        <v>0.19910179640718564</v>
      </c>
      <c r="Q30" s="38">
        <f t="shared" si="23"/>
        <v>0.19910179640718564</v>
      </c>
      <c r="R30" s="38">
        <f t="shared" si="23"/>
        <v>0.19910179640718564</v>
      </c>
      <c r="S30" s="38">
        <f t="shared" si="23"/>
        <v>0.19910179640718564</v>
      </c>
      <c r="T30" s="38">
        <f t="shared" si="23"/>
        <v>0.19910179640718564</v>
      </c>
      <c r="U30" s="38">
        <f t="shared" si="23"/>
        <v>0.19910179640718564</v>
      </c>
      <c r="V30" s="38">
        <f t="shared" si="23"/>
        <v>0.19910179640718564</v>
      </c>
      <c r="W30" s="38">
        <f t="shared" si="23"/>
        <v>0.19910179640718564</v>
      </c>
      <c r="X30" s="38">
        <f t="shared" si="23"/>
        <v>0.19910179640718564</v>
      </c>
      <c r="Y30" s="38">
        <f t="shared" si="23"/>
        <v>0.19910179640718564</v>
      </c>
      <c r="Z30" s="38">
        <f t="shared" si="23"/>
        <v>0.19910179640718564</v>
      </c>
      <c r="AA30" s="38">
        <f t="shared" si="23"/>
        <v>0.19910179640718564</v>
      </c>
      <c r="AB30" s="38">
        <f t="shared" si="23"/>
        <v>0.19910179640718564</v>
      </c>
      <c r="AC30" s="38">
        <f t="shared" si="23"/>
        <v>0.19910179640718564</v>
      </c>
      <c r="AD30" s="38">
        <f t="shared" si="23"/>
        <v>0.19910179640718564</v>
      </c>
      <c r="AE30" s="38">
        <f t="shared" si="23"/>
        <v>0.17814371257485029</v>
      </c>
      <c r="AF30" s="38">
        <f t="shared" si="23"/>
        <v>0.16766467065868265</v>
      </c>
      <c r="AG30" s="38">
        <f t="shared" si="23"/>
        <v>0.14670658682634732</v>
      </c>
      <c r="AH30" s="38">
        <f t="shared" si="23"/>
        <v>0.10479041916167663</v>
      </c>
      <c r="AI30" s="38">
        <f t="shared" si="23"/>
        <v>0.10479041916167663</v>
      </c>
      <c r="AJ30" s="38">
        <f t="shared" si="23"/>
        <v>8.3832335329341326E-2</v>
      </c>
      <c r="AK30" s="38">
        <f t="shared" si="23"/>
        <v>7.3353293413173662E-2</v>
      </c>
      <c r="AL30" s="38">
        <f t="shared" si="23"/>
        <v>5.2395209580838313E-2</v>
      </c>
      <c r="AM30" s="38">
        <f t="shared" si="23"/>
        <v>5.2395209580838313E-2</v>
      </c>
      <c r="AN30" s="38">
        <f t="shared" si="23"/>
        <v>5.2395209580838313E-2</v>
      </c>
    </row>
    <row r="31" spans="1:43" x14ac:dyDescent="0.35">
      <c r="B31" s="38">
        <f t="shared" ref="B31:AN31" si="24">B22*0.7</f>
        <v>5.2395209580838313E-2</v>
      </c>
      <c r="C31" s="38">
        <f t="shared" si="24"/>
        <v>5.2395209580838313E-2</v>
      </c>
      <c r="D31" s="38">
        <f t="shared" si="24"/>
        <v>5.2395209580838313E-2</v>
      </c>
      <c r="E31" s="38">
        <f t="shared" si="24"/>
        <v>5.2395209580838313E-2</v>
      </c>
      <c r="F31" s="38">
        <f t="shared" si="24"/>
        <v>7.3353293413173662E-2</v>
      </c>
      <c r="G31" s="38">
        <f t="shared" si="24"/>
        <v>9.4311377245508976E-2</v>
      </c>
      <c r="H31" s="38">
        <f t="shared" si="24"/>
        <v>9.4311377245508976E-2</v>
      </c>
      <c r="I31" s="38">
        <f t="shared" si="24"/>
        <v>0.125748502994012</v>
      </c>
      <c r="J31" s="38">
        <f t="shared" si="24"/>
        <v>0.13622754491017963</v>
      </c>
      <c r="K31" s="38">
        <f t="shared" si="24"/>
        <v>0.14670658682634732</v>
      </c>
      <c r="L31" s="38">
        <f t="shared" si="24"/>
        <v>0.16766467065868265</v>
      </c>
      <c r="M31" s="38">
        <f t="shared" si="24"/>
        <v>0.17814371257485029</v>
      </c>
      <c r="N31" s="38">
        <f t="shared" si="24"/>
        <v>0.17814371257485029</v>
      </c>
      <c r="O31" s="38">
        <f t="shared" si="24"/>
        <v>0.17814371257485029</v>
      </c>
      <c r="P31" s="38">
        <f t="shared" si="24"/>
        <v>0.17814371257485029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0.17814371257485029</v>
      </c>
      <c r="AB31" s="38">
        <f t="shared" si="24"/>
        <v>0.17814371257485029</v>
      </c>
      <c r="AC31" s="38">
        <f t="shared" si="24"/>
        <v>0.17814371257485029</v>
      </c>
      <c r="AD31" s="38">
        <f t="shared" si="24"/>
        <v>0.17814371257485029</v>
      </c>
      <c r="AE31" s="38">
        <f t="shared" si="24"/>
        <v>0.16766467065868265</v>
      </c>
      <c r="AF31" s="38">
        <f t="shared" si="24"/>
        <v>0.14670658682634732</v>
      </c>
      <c r="AG31" s="38">
        <f t="shared" si="24"/>
        <v>0.125748502994012</v>
      </c>
      <c r="AH31" s="38">
        <f t="shared" si="24"/>
        <v>9.4311377245508976E-2</v>
      </c>
      <c r="AI31" s="38">
        <f t="shared" si="24"/>
        <v>9.4311377245508976E-2</v>
      </c>
      <c r="AJ31" s="38">
        <f t="shared" si="24"/>
        <v>7.3353293413173662E-2</v>
      </c>
      <c r="AK31" s="38">
        <f t="shared" si="24"/>
        <v>5.2395209580838313E-2</v>
      </c>
      <c r="AL31" s="38">
        <f t="shared" si="24"/>
        <v>4.1916167664670663E-2</v>
      </c>
      <c r="AM31" s="38">
        <f t="shared" si="24"/>
        <v>4.1916167664670663E-2</v>
      </c>
      <c r="AN31" s="38">
        <f t="shared" si="24"/>
        <v>4.1916167664670663E-2</v>
      </c>
    </row>
    <row r="32" spans="1:43" x14ac:dyDescent="0.35">
      <c r="B32" s="38">
        <f t="shared" ref="B32:AN32" si="25">B23*0.7</f>
        <v>4.1916167664670663E-2</v>
      </c>
      <c r="C32" s="38">
        <f t="shared" si="25"/>
        <v>4.1916167664670663E-2</v>
      </c>
      <c r="D32" s="38">
        <f t="shared" si="25"/>
        <v>4.1916167664670663E-2</v>
      </c>
      <c r="E32" s="38">
        <f t="shared" si="25"/>
        <v>4.1916167664670663E-2</v>
      </c>
      <c r="F32" s="38">
        <f t="shared" si="25"/>
        <v>4.8203592814371254E-2</v>
      </c>
      <c r="G32" s="38">
        <f t="shared" si="25"/>
        <v>6.2874251497005998E-2</v>
      </c>
      <c r="H32" s="38">
        <f t="shared" si="25"/>
        <v>6.2874251497005998E-2</v>
      </c>
      <c r="I32" s="38">
        <f t="shared" si="25"/>
        <v>0.1152694610778443</v>
      </c>
      <c r="J32" s="38">
        <f t="shared" si="25"/>
        <v>0.125748502994012</v>
      </c>
      <c r="K32" s="38">
        <f t="shared" si="25"/>
        <v>0.13622754491017963</v>
      </c>
      <c r="L32" s="38">
        <f t="shared" si="25"/>
        <v>0.15718562874251499</v>
      </c>
      <c r="M32" s="38">
        <f t="shared" si="25"/>
        <v>0.16766467065868265</v>
      </c>
      <c r="N32" s="38">
        <f t="shared" si="25"/>
        <v>0.16766467065868265</v>
      </c>
      <c r="O32" s="38">
        <f t="shared" si="25"/>
        <v>0.16766467065868265</v>
      </c>
      <c r="P32" s="38">
        <f t="shared" si="25"/>
        <v>0.16766467065868265</v>
      </c>
      <c r="Q32" s="38">
        <f t="shared" si="25"/>
        <v>0.16766467065868265</v>
      </c>
      <c r="R32" s="38">
        <f t="shared" si="25"/>
        <v>0.16766467065868265</v>
      </c>
      <c r="S32" s="38">
        <f t="shared" si="25"/>
        <v>0.16766467065868265</v>
      </c>
      <c r="T32" s="38">
        <f t="shared" si="25"/>
        <v>0.16766467065868265</v>
      </c>
      <c r="U32" s="38">
        <f t="shared" si="25"/>
        <v>0.16766467065868265</v>
      </c>
      <c r="V32" s="38">
        <f t="shared" si="25"/>
        <v>0.16766467065868265</v>
      </c>
      <c r="W32" s="38">
        <f t="shared" si="25"/>
        <v>0.16766467065868265</v>
      </c>
      <c r="X32" s="38">
        <f t="shared" si="25"/>
        <v>0.16766467065868265</v>
      </c>
      <c r="Y32" s="38">
        <f t="shared" si="25"/>
        <v>0.16766467065868265</v>
      </c>
      <c r="Z32" s="38">
        <f t="shared" si="25"/>
        <v>0.16766467065868265</v>
      </c>
      <c r="AA32" s="38">
        <f t="shared" si="25"/>
        <v>0.16766467065868265</v>
      </c>
      <c r="AB32" s="38">
        <f t="shared" si="25"/>
        <v>0.16766467065868265</v>
      </c>
      <c r="AC32" s="38">
        <f t="shared" si="25"/>
        <v>0.16766467065868265</v>
      </c>
      <c r="AD32" s="38">
        <f t="shared" si="25"/>
        <v>0.16766467065868265</v>
      </c>
      <c r="AE32" s="38">
        <f t="shared" si="25"/>
        <v>0.15718562874251499</v>
      </c>
      <c r="AF32" s="38">
        <f t="shared" si="25"/>
        <v>0.13622754491017963</v>
      </c>
      <c r="AG32" s="38">
        <f t="shared" si="25"/>
        <v>0.1152694610778443</v>
      </c>
      <c r="AH32" s="38">
        <f t="shared" si="25"/>
        <v>6.2874251497005998E-2</v>
      </c>
      <c r="AI32" s="38">
        <f t="shared" si="25"/>
        <v>6.2874251497005998E-2</v>
      </c>
      <c r="AJ32" s="38">
        <f t="shared" si="25"/>
        <v>4.6107784431137715E-2</v>
      </c>
      <c r="AK32" s="38">
        <f t="shared" si="25"/>
        <v>4.1916167664670663E-2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35">
      <c r="B33" s="38">
        <f t="shared" ref="B33:AN33" si="26">B24*0.7</f>
        <v>3.1437125748502999E-2</v>
      </c>
      <c r="C33" s="38">
        <f t="shared" si="26"/>
        <v>3.1437125748502999E-2</v>
      </c>
      <c r="D33" s="38">
        <f t="shared" si="26"/>
        <v>3.1437125748502999E-2</v>
      </c>
      <c r="E33" s="38">
        <f t="shared" si="26"/>
        <v>3.1437125748502999E-2</v>
      </c>
      <c r="F33" s="38">
        <f t="shared" si="26"/>
        <v>3.772455089820359E-2</v>
      </c>
      <c r="G33" s="38">
        <f t="shared" si="26"/>
        <v>5.2395209580838313E-2</v>
      </c>
      <c r="H33" s="38">
        <f t="shared" si="26"/>
        <v>5.2395209580838313E-2</v>
      </c>
      <c r="I33" s="38">
        <f t="shared" si="26"/>
        <v>7.3353293413173662E-2</v>
      </c>
      <c r="J33" s="38">
        <f t="shared" si="26"/>
        <v>8.3832335329341326E-2</v>
      </c>
      <c r="K33" s="38">
        <f t="shared" si="26"/>
        <v>9.4311377245508976E-2</v>
      </c>
      <c r="L33" s="38">
        <f t="shared" si="26"/>
        <v>0.1152694610778443</v>
      </c>
      <c r="M33" s="38">
        <f t="shared" si="26"/>
        <v>0.15718562874251499</v>
      </c>
      <c r="N33" s="38">
        <f t="shared" si="26"/>
        <v>0.15718562874251499</v>
      </c>
      <c r="O33" s="38">
        <f t="shared" si="26"/>
        <v>0.15718562874251499</v>
      </c>
      <c r="P33" s="38">
        <f t="shared" si="26"/>
        <v>0.15718562874251499</v>
      </c>
      <c r="Q33" s="38">
        <f t="shared" si="26"/>
        <v>0.15718562874251499</v>
      </c>
      <c r="R33" s="38">
        <f t="shared" si="26"/>
        <v>0.15718562874251499</v>
      </c>
      <c r="S33" s="38">
        <f t="shared" si="26"/>
        <v>0.15718562874251499</v>
      </c>
      <c r="T33" s="38">
        <f t="shared" si="26"/>
        <v>0.15718562874251499</v>
      </c>
      <c r="U33" s="38">
        <f t="shared" si="26"/>
        <v>0.15718562874251499</v>
      </c>
      <c r="V33" s="38">
        <f t="shared" si="26"/>
        <v>0.15718562874251499</v>
      </c>
      <c r="W33" s="38">
        <f t="shared" si="26"/>
        <v>0.15718562874251499</v>
      </c>
      <c r="X33" s="38">
        <f t="shared" si="26"/>
        <v>0.15718562874251499</v>
      </c>
      <c r="Y33" s="38">
        <f t="shared" si="26"/>
        <v>0.15718562874251499</v>
      </c>
      <c r="Z33" s="38">
        <f t="shared" si="26"/>
        <v>0.15718562874251499</v>
      </c>
      <c r="AA33" s="38">
        <f t="shared" si="26"/>
        <v>0.15718562874251499</v>
      </c>
      <c r="AB33" s="38">
        <f t="shared" si="26"/>
        <v>0.15718562874251499</v>
      </c>
      <c r="AC33" s="38">
        <f t="shared" si="26"/>
        <v>0.15718562874251499</v>
      </c>
      <c r="AD33" s="38">
        <f t="shared" si="26"/>
        <v>0.15718562874251499</v>
      </c>
      <c r="AE33" s="38">
        <f t="shared" si="26"/>
        <v>0.13622754491017963</v>
      </c>
      <c r="AF33" s="38">
        <f t="shared" si="26"/>
        <v>9.4311377245508976E-2</v>
      </c>
      <c r="AG33" s="38">
        <f t="shared" si="26"/>
        <v>7.3353293413173662E-2</v>
      </c>
      <c r="AH33" s="38">
        <f t="shared" si="26"/>
        <v>5.2395209580838313E-2</v>
      </c>
      <c r="AI33" s="38">
        <f t="shared" si="26"/>
        <v>5.2395209580838313E-2</v>
      </c>
      <c r="AJ33" s="38">
        <f t="shared" si="26"/>
        <v>3.5628742514970065E-2</v>
      </c>
      <c r="AK33" s="38">
        <f t="shared" si="26"/>
        <v>3.1437125748502999E-2</v>
      </c>
      <c r="AL33" s="38">
        <f t="shared" si="26"/>
        <v>1.2574850299401197E-2</v>
      </c>
      <c r="AM33" s="38">
        <f t="shared" si="26"/>
        <v>1.2574850299401197E-2</v>
      </c>
      <c r="AN33" s="38">
        <f t="shared" si="26"/>
        <v>1.2574850299401197E-2</v>
      </c>
    </row>
    <row r="34" spans="1:41" x14ac:dyDescent="0.35">
      <c r="B34" s="38">
        <f t="shared" ref="B34:AN34" si="27">B25*0.7</f>
        <v>1.8862275449101795E-2</v>
      </c>
      <c r="C34" s="38">
        <f t="shared" si="27"/>
        <v>1.8862275449101795E-2</v>
      </c>
      <c r="D34" s="38">
        <f t="shared" si="27"/>
        <v>1.8862275449101795E-2</v>
      </c>
      <c r="E34" s="38">
        <f t="shared" si="27"/>
        <v>1.8862275449101795E-2</v>
      </c>
      <c r="F34" s="38">
        <f t="shared" si="27"/>
        <v>2.5149700598802394E-2</v>
      </c>
      <c r="G34" s="38">
        <f t="shared" si="27"/>
        <v>3.772455089820359E-2</v>
      </c>
      <c r="H34" s="38">
        <f t="shared" si="27"/>
        <v>3.772455089820359E-2</v>
      </c>
      <c r="I34" s="38">
        <f t="shared" si="27"/>
        <v>5.2395209580838313E-2</v>
      </c>
      <c r="J34" s="38">
        <f t="shared" si="27"/>
        <v>6.2874251497005998E-2</v>
      </c>
      <c r="K34" s="38">
        <f t="shared" si="27"/>
        <v>7.3353293413173662E-2</v>
      </c>
      <c r="L34" s="38">
        <f t="shared" si="27"/>
        <v>9.4311377245508976E-2</v>
      </c>
      <c r="M34" s="38">
        <f t="shared" si="27"/>
        <v>0.13622754491017963</v>
      </c>
      <c r="N34" s="38">
        <f t="shared" si="27"/>
        <v>0.13622754491017963</v>
      </c>
      <c r="O34" s="38">
        <f t="shared" si="27"/>
        <v>0.13622754491017963</v>
      </c>
      <c r="P34" s="38">
        <f t="shared" si="27"/>
        <v>0.13622754491017963</v>
      </c>
      <c r="Q34" s="38">
        <f t="shared" si="27"/>
        <v>0.13622754491017963</v>
      </c>
      <c r="R34" s="38">
        <f t="shared" si="27"/>
        <v>0.13622754491017963</v>
      </c>
      <c r="S34" s="38">
        <f t="shared" si="27"/>
        <v>0.13622754491017963</v>
      </c>
      <c r="T34" s="38">
        <f t="shared" si="27"/>
        <v>0.13622754491017963</v>
      </c>
      <c r="U34" s="38">
        <f t="shared" si="27"/>
        <v>0.13622754491017963</v>
      </c>
      <c r="V34" s="38">
        <f t="shared" si="27"/>
        <v>0.13622754491017963</v>
      </c>
      <c r="W34" s="38">
        <f t="shared" si="27"/>
        <v>0.13622754491017963</v>
      </c>
      <c r="X34" s="38">
        <f t="shared" si="27"/>
        <v>0.13622754491017963</v>
      </c>
      <c r="Y34" s="38">
        <f t="shared" si="27"/>
        <v>0.13622754491017963</v>
      </c>
      <c r="Z34" s="38">
        <f t="shared" si="27"/>
        <v>0.13622754491017963</v>
      </c>
      <c r="AA34" s="38">
        <f t="shared" si="27"/>
        <v>0.13622754491017963</v>
      </c>
      <c r="AB34" s="38">
        <f t="shared" si="27"/>
        <v>0.13622754491017963</v>
      </c>
      <c r="AC34" s="38">
        <f t="shared" si="27"/>
        <v>0.13622754491017963</v>
      </c>
      <c r="AD34" s="38">
        <f t="shared" si="27"/>
        <v>0.13622754491017963</v>
      </c>
      <c r="AE34" s="38">
        <f t="shared" si="27"/>
        <v>9.4311377245508976E-2</v>
      </c>
      <c r="AF34" s="38">
        <f t="shared" si="27"/>
        <v>7.3353293413173662E-2</v>
      </c>
      <c r="AG34" s="38">
        <f t="shared" si="27"/>
        <v>5.2395209580838313E-2</v>
      </c>
      <c r="AH34" s="38">
        <f t="shared" si="27"/>
        <v>3.772455089820359E-2</v>
      </c>
      <c r="AI34" s="38">
        <f t="shared" si="27"/>
        <v>3.772455089820359E-2</v>
      </c>
      <c r="AJ34" s="38">
        <f t="shared" si="27"/>
        <v>2.5149700598802394E-2</v>
      </c>
      <c r="AK34" s="38">
        <f t="shared" si="27"/>
        <v>1.8862275449101795E-2</v>
      </c>
      <c r="AL34" s="38">
        <f t="shared" si="27"/>
        <v>1.0479041916167666E-2</v>
      </c>
      <c r="AM34" s="38">
        <f t="shared" si="27"/>
        <v>1.0479041916167666E-2</v>
      </c>
      <c r="AN34" s="38">
        <f t="shared" si="27"/>
        <v>1.0479041916167666E-2</v>
      </c>
    </row>
    <row r="35" spans="1:41" x14ac:dyDescent="0.35">
      <c r="B35" s="38">
        <f t="shared" ref="B35:AN35" si="28">B26*0.7</f>
        <v>1.0479041916167666E-2</v>
      </c>
      <c r="C35" s="38">
        <f t="shared" si="28"/>
        <v>1.0479041916167666E-2</v>
      </c>
      <c r="D35" s="38">
        <f t="shared" si="28"/>
        <v>1.0479041916167666E-2</v>
      </c>
      <c r="E35" s="38">
        <f t="shared" si="28"/>
        <v>1.0479041916167666E-2</v>
      </c>
      <c r="F35" s="38">
        <f t="shared" si="28"/>
        <v>1.0479041916167666E-2</v>
      </c>
      <c r="G35" s="38">
        <f t="shared" si="28"/>
        <v>2.0958083832335331E-2</v>
      </c>
      <c r="H35" s="38">
        <f t="shared" si="28"/>
        <v>2.0958083832335331E-2</v>
      </c>
      <c r="I35" s="38">
        <f t="shared" si="28"/>
        <v>2.7245508982035926E-2</v>
      </c>
      <c r="J35" s="38">
        <f t="shared" si="28"/>
        <v>3.1437125748502999E-2</v>
      </c>
      <c r="K35" s="38">
        <f t="shared" si="28"/>
        <v>3.5628742514970065E-2</v>
      </c>
      <c r="L35" s="38">
        <f t="shared" si="28"/>
        <v>4.6107784431137715E-2</v>
      </c>
      <c r="M35" s="38">
        <f t="shared" si="28"/>
        <v>5.2395209580838313E-2</v>
      </c>
      <c r="N35" s="38">
        <f t="shared" si="28"/>
        <v>5.2395209580838313E-2</v>
      </c>
      <c r="O35" s="38">
        <f t="shared" si="28"/>
        <v>5.2395209580838313E-2</v>
      </c>
      <c r="P35" s="38">
        <f t="shared" si="28"/>
        <v>5.2395209580838313E-2</v>
      </c>
      <c r="Q35" s="38">
        <f t="shared" si="28"/>
        <v>5.2395209580838313E-2</v>
      </c>
      <c r="R35" s="38">
        <f t="shared" si="28"/>
        <v>5.2395209580838313E-2</v>
      </c>
      <c r="S35" s="38">
        <f t="shared" si="28"/>
        <v>5.2395209580838313E-2</v>
      </c>
      <c r="T35" s="38">
        <f t="shared" si="28"/>
        <v>5.2395209580838313E-2</v>
      </c>
      <c r="U35" s="38">
        <f t="shared" si="28"/>
        <v>5.2395209580838313E-2</v>
      </c>
      <c r="V35" s="38">
        <f t="shared" si="28"/>
        <v>5.2395209580838313E-2</v>
      </c>
      <c r="W35" s="38">
        <f t="shared" si="28"/>
        <v>5.2395209580838313E-2</v>
      </c>
      <c r="X35" s="38">
        <f t="shared" si="28"/>
        <v>5.2395209580838313E-2</v>
      </c>
      <c r="Y35" s="38">
        <f t="shared" si="28"/>
        <v>5.2395209580838313E-2</v>
      </c>
      <c r="Z35" s="38">
        <f t="shared" si="28"/>
        <v>5.2395209580838313E-2</v>
      </c>
      <c r="AA35" s="38">
        <f t="shared" si="28"/>
        <v>5.2395209580838313E-2</v>
      </c>
      <c r="AB35" s="38">
        <f t="shared" si="28"/>
        <v>5.2395209580838313E-2</v>
      </c>
      <c r="AC35" s="38">
        <f t="shared" si="28"/>
        <v>5.2395209580838313E-2</v>
      </c>
      <c r="AD35" s="38">
        <f t="shared" si="28"/>
        <v>5.2395209580838313E-2</v>
      </c>
      <c r="AE35" s="38">
        <f t="shared" si="28"/>
        <v>4.6107784431137715E-2</v>
      </c>
      <c r="AF35" s="38">
        <f t="shared" si="28"/>
        <v>3.5628742514970065E-2</v>
      </c>
      <c r="AG35" s="38">
        <f t="shared" si="28"/>
        <v>2.5149700598802394E-2</v>
      </c>
      <c r="AH35" s="38">
        <f t="shared" si="28"/>
        <v>2.0958083832335331E-2</v>
      </c>
      <c r="AI35" s="38">
        <f t="shared" si="28"/>
        <v>2.0958083832335331E-2</v>
      </c>
      <c r="AJ35" s="38">
        <f t="shared" si="28"/>
        <v>1.0479041916167666E-2</v>
      </c>
      <c r="AK35" s="38">
        <f t="shared" si="28"/>
        <v>1.0479041916167666E-2</v>
      </c>
      <c r="AL35" s="38">
        <f t="shared" si="28"/>
        <v>6.2874251497005984E-3</v>
      </c>
      <c r="AM35" s="38">
        <f t="shared" si="28"/>
        <v>6.2874251497005984E-3</v>
      </c>
      <c r="AN35" s="38">
        <f t="shared" si="28"/>
        <v>6.2874251497005984E-3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0.22844311377245508</v>
      </c>
      <c r="C38" s="38">
        <f t="shared" ref="C38:AN38" si="31">SUM(C30:C37)</f>
        <v>0.22844311377245508</v>
      </c>
      <c r="D38" s="38">
        <f t="shared" si="31"/>
        <v>0.22844311377245508</v>
      </c>
      <c r="E38" s="38">
        <f t="shared" si="31"/>
        <v>0.22844311377245508</v>
      </c>
      <c r="F38" s="38">
        <f t="shared" si="31"/>
        <v>0.27874251497005986</v>
      </c>
      <c r="G38" s="38">
        <f t="shared" si="31"/>
        <v>0.37305389221556884</v>
      </c>
      <c r="H38" s="38">
        <f t="shared" si="31"/>
        <v>0.37305389221556884</v>
      </c>
      <c r="I38" s="38">
        <f t="shared" si="31"/>
        <v>0.54071856287425146</v>
      </c>
      <c r="J38" s="38">
        <f t="shared" si="31"/>
        <v>0.59730538922155685</v>
      </c>
      <c r="K38" s="38">
        <f t="shared" si="31"/>
        <v>0.65389221556886223</v>
      </c>
      <c r="L38" s="38">
        <f t="shared" si="31"/>
        <v>0.75868263473053887</v>
      </c>
      <c r="M38" s="38">
        <f t="shared" si="31"/>
        <v>0.89071856287425144</v>
      </c>
      <c r="N38" s="38">
        <f t="shared" si="31"/>
        <v>0.89071856287425144</v>
      </c>
      <c r="O38" s="38">
        <f t="shared" si="31"/>
        <v>0.89071856287425144</v>
      </c>
      <c r="P38" s="38">
        <f t="shared" si="31"/>
        <v>0.89071856287425144</v>
      </c>
      <c r="Q38" s="38">
        <f t="shared" si="31"/>
        <v>0.89071856287425144</v>
      </c>
      <c r="R38" s="38">
        <f t="shared" si="31"/>
        <v>0.89071856287425144</v>
      </c>
      <c r="S38" s="38">
        <f t="shared" si="31"/>
        <v>0.89071856287425144</v>
      </c>
      <c r="T38" s="38">
        <f t="shared" si="31"/>
        <v>0.89071856287425144</v>
      </c>
      <c r="U38" s="38">
        <f t="shared" si="31"/>
        <v>0.89071856287425144</v>
      </c>
      <c r="V38" s="38">
        <f t="shared" si="31"/>
        <v>0.89071856287425144</v>
      </c>
      <c r="W38" s="38">
        <f t="shared" si="31"/>
        <v>0.89071856287425144</v>
      </c>
      <c r="X38" s="38">
        <f t="shared" si="31"/>
        <v>0.89071856287425144</v>
      </c>
      <c r="Y38" s="38">
        <f t="shared" si="31"/>
        <v>0.89071856287425144</v>
      </c>
      <c r="Z38" s="38">
        <f t="shared" si="31"/>
        <v>0.89071856287425144</v>
      </c>
      <c r="AA38" s="38">
        <f t="shared" si="31"/>
        <v>0.89071856287425144</v>
      </c>
      <c r="AB38" s="38">
        <f t="shared" si="31"/>
        <v>0.89071856287425144</v>
      </c>
      <c r="AC38" s="38">
        <f t="shared" si="31"/>
        <v>0.89071856287425144</v>
      </c>
      <c r="AD38" s="38">
        <f t="shared" si="31"/>
        <v>0.89071856287425144</v>
      </c>
      <c r="AE38" s="38">
        <f t="shared" si="31"/>
        <v>0.7796407185628742</v>
      </c>
      <c r="AF38" s="38">
        <f t="shared" si="31"/>
        <v>0.65389221556886223</v>
      </c>
      <c r="AG38" s="38">
        <f t="shared" si="31"/>
        <v>0.53862275449101793</v>
      </c>
      <c r="AH38" s="38">
        <f t="shared" si="31"/>
        <v>0.37305389221556884</v>
      </c>
      <c r="AI38" s="38">
        <f t="shared" si="31"/>
        <v>0.37305389221556884</v>
      </c>
      <c r="AJ38" s="38">
        <f t="shared" si="31"/>
        <v>0.2745508982035928</v>
      </c>
      <c r="AK38" s="38">
        <f t="shared" si="31"/>
        <v>0.22844311377245508</v>
      </c>
      <c r="AL38" s="38">
        <f t="shared" si="31"/>
        <v>0.14880239520958083</v>
      </c>
      <c r="AM38" s="38">
        <f t="shared" si="31"/>
        <v>0.14880239520958083</v>
      </c>
      <c r="AN38" s="38">
        <f t="shared" si="31"/>
        <v>0.14880239520958083</v>
      </c>
      <c r="AO38" s="38">
        <f>SUM(B38:AN38)</f>
        <v>24.189820359281448</v>
      </c>
    </row>
    <row r="39" spans="1:41" ht="13.15" thickBot="1" x14ac:dyDescent="0.4">
      <c r="A39" s="63"/>
      <c r="B39" s="38"/>
      <c r="C39" s="38"/>
      <c r="D39" s="338">
        <f>AVERAGE(D38:H38)</f>
        <v>0.29634730538922149</v>
      </c>
      <c r="E39" s="339"/>
      <c r="F39" s="339"/>
      <c r="G39" s="339"/>
      <c r="H39" s="340"/>
      <c r="I39" s="338">
        <f>AVERAGE(I38:M38)</f>
        <v>0.68826347305389224</v>
      </c>
      <c r="J39" s="339"/>
      <c r="K39" s="339"/>
      <c r="L39" s="339"/>
      <c r="M39" s="340"/>
      <c r="N39" s="338">
        <f>AVERAGE(N38:R38)</f>
        <v>0.89071856287425144</v>
      </c>
      <c r="O39" s="339"/>
      <c r="P39" s="339"/>
      <c r="Q39" s="339"/>
      <c r="R39" s="340"/>
      <c r="S39" s="338">
        <f>AVERAGE(S38:W38)</f>
        <v>0.89071856287425144</v>
      </c>
      <c r="T39" s="339"/>
      <c r="U39" s="339"/>
      <c r="V39" s="339"/>
      <c r="W39" s="340"/>
      <c r="X39" s="338">
        <f>AVERAGE(X38:AB38)</f>
        <v>0.89071856287425144</v>
      </c>
      <c r="Y39" s="339"/>
      <c r="Z39" s="339"/>
      <c r="AA39" s="339"/>
      <c r="AB39" s="340"/>
      <c r="AC39" s="338">
        <f>AVERAGE(AC38:AG38)</f>
        <v>0.75071856287425143</v>
      </c>
      <c r="AD39" s="339"/>
      <c r="AE39" s="339"/>
      <c r="AF39" s="339"/>
      <c r="AG39" s="340"/>
      <c r="AH39" s="338">
        <f>AVERAGE(AH38:AL38)</f>
        <v>0.27958083832335329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35</v>
      </c>
      <c r="C41" s="64">
        <f>'Pattern Design'!D29</f>
        <v>35</v>
      </c>
      <c r="D41" s="64">
        <f>'Pattern Design'!E29</f>
        <v>35</v>
      </c>
      <c r="E41" s="64">
        <f>'Pattern Design'!F29</f>
        <v>35</v>
      </c>
      <c r="F41" s="64">
        <f>'Pattern Design'!G29</f>
        <v>40</v>
      </c>
      <c r="G41" s="64">
        <f>'Pattern Design'!H29</f>
        <v>50</v>
      </c>
      <c r="H41" s="64">
        <f>'Pattern Design'!I29</f>
        <v>50</v>
      </c>
      <c r="I41" s="64">
        <f>'Pattern Design'!J29</f>
        <v>70</v>
      </c>
      <c r="J41" s="64">
        <f>'Pattern Design'!K29</f>
        <v>75</v>
      </c>
      <c r="K41" s="64">
        <f>'Pattern Design'!L29</f>
        <v>80</v>
      </c>
      <c r="L41" s="64">
        <f>'Pattern Design'!M29</f>
        <v>85</v>
      </c>
      <c r="M41" s="64">
        <f>'Pattern Design'!N29</f>
        <v>95</v>
      </c>
      <c r="N41" s="64">
        <f>'Pattern Design'!O29</f>
        <v>95</v>
      </c>
      <c r="O41" s="64">
        <f>'Pattern Design'!P29</f>
        <v>95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95</v>
      </c>
      <c r="AD41" s="64">
        <f>'Pattern Design'!AE29</f>
        <v>95</v>
      </c>
      <c r="AE41" s="64">
        <f>'Pattern Design'!AF29</f>
        <v>85</v>
      </c>
      <c r="AF41" s="64">
        <f>'Pattern Design'!AG29</f>
        <v>80</v>
      </c>
      <c r="AG41" s="64">
        <f>'Pattern Design'!AH29</f>
        <v>70</v>
      </c>
      <c r="AH41" s="64">
        <f>'Pattern Design'!AI29</f>
        <v>50</v>
      </c>
      <c r="AI41" s="64">
        <f>'Pattern Design'!AJ29</f>
        <v>50</v>
      </c>
      <c r="AJ41" s="64">
        <f>'Pattern Design'!AK29</f>
        <v>40</v>
      </c>
      <c r="AK41" s="64">
        <f>'Pattern Design'!AL29</f>
        <v>35</v>
      </c>
      <c r="AL41" s="64">
        <f>'Pattern Design'!AM29</f>
        <v>25</v>
      </c>
      <c r="AM41" s="64">
        <f>'Pattern Design'!AN29</f>
        <v>25</v>
      </c>
      <c r="AN41" s="64">
        <f>'Pattern Design'!AO29</f>
        <v>25</v>
      </c>
    </row>
    <row r="42" spans="1:41" x14ac:dyDescent="0.35">
      <c r="A42">
        <f>'Pattern Design'!K21</f>
        <v>10</v>
      </c>
      <c r="B42" s="64">
        <f>'Pattern Design'!C30</f>
        <v>25</v>
      </c>
      <c r="C42" s="64">
        <f>'Pattern Design'!D30</f>
        <v>25</v>
      </c>
      <c r="D42" s="64">
        <f>'Pattern Design'!E30</f>
        <v>25</v>
      </c>
      <c r="E42" s="64">
        <f>'Pattern Design'!F30</f>
        <v>25</v>
      </c>
      <c r="F42" s="64">
        <f>'Pattern Design'!G30</f>
        <v>35</v>
      </c>
      <c r="G42" s="64">
        <f>'Pattern Design'!H30</f>
        <v>45</v>
      </c>
      <c r="H42" s="64">
        <f>'Pattern Design'!I30</f>
        <v>45</v>
      </c>
      <c r="I42" s="64">
        <f>'Pattern Design'!J30</f>
        <v>60</v>
      </c>
      <c r="J42" s="64">
        <f>'Pattern Design'!K30</f>
        <v>65</v>
      </c>
      <c r="K42" s="64">
        <f>'Pattern Design'!L30</f>
        <v>70</v>
      </c>
      <c r="L42" s="64">
        <f>'Pattern Design'!M30</f>
        <v>80</v>
      </c>
      <c r="M42" s="64">
        <f>'Pattern Design'!N30</f>
        <v>85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85</v>
      </c>
      <c r="AE42" s="64">
        <f>'Pattern Design'!AF30</f>
        <v>80</v>
      </c>
      <c r="AF42" s="64">
        <f>'Pattern Design'!AG30</f>
        <v>70</v>
      </c>
      <c r="AG42" s="64">
        <f>'Pattern Design'!AH30</f>
        <v>60</v>
      </c>
      <c r="AH42" s="64">
        <f>'Pattern Design'!AI30</f>
        <v>45</v>
      </c>
      <c r="AI42" s="64">
        <f>'Pattern Design'!AJ30</f>
        <v>45</v>
      </c>
      <c r="AJ42" s="64">
        <f>'Pattern Design'!AK30</f>
        <v>35</v>
      </c>
      <c r="AK42" s="64">
        <f>'Pattern Design'!AL30</f>
        <v>25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15</v>
      </c>
      <c r="B43" s="64">
        <f>'Pattern Design'!C31</f>
        <v>20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23</v>
      </c>
      <c r="G43" s="64">
        <f>'Pattern Design'!H31</f>
        <v>30</v>
      </c>
      <c r="H43" s="64">
        <f>'Pattern Design'!I31</f>
        <v>30</v>
      </c>
      <c r="I43" s="64">
        <f>'Pattern Design'!J31</f>
        <v>55</v>
      </c>
      <c r="J43" s="64">
        <f>'Pattern Design'!K31</f>
        <v>60</v>
      </c>
      <c r="K43" s="64">
        <f>'Pattern Design'!L31</f>
        <v>65</v>
      </c>
      <c r="L43" s="64">
        <f>'Pattern Design'!M31</f>
        <v>75</v>
      </c>
      <c r="M43" s="64">
        <f>'Pattern Design'!N31</f>
        <v>80</v>
      </c>
      <c r="N43" s="64">
        <f>'Pattern Design'!O31</f>
        <v>80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80</v>
      </c>
      <c r="AE43" s="64">
        <f>'Pattern Design'!AF31</f>
        <v>75</v>
      </c>
      <c r="AF43" s="64">
        <f>'Pattern Design'!AG31</f>
        <v>65</v>
      </c>
      <c r="AG43" s="64">
        <f>'Pattern Design'!AH31</f>
        <v>55</v>
      </c>
      <c r="AH43" s="64">
        <f>'Pattern Design'!AI31</f>
        <v>30</v>
      </c>
      <c r="AI43" s="64">
        <f>'Pattern Design'!AJ31</f>
        <v>30</v>
      </c>
      <c r="AJ43" s="64">
        <f>'Pattern Design'!AK31</f>
        <v>22</v>
      </c>
      <c r="AK43" s="64">
        <f>'Pattern Design'!AL31</f>
        <v>20</v>
      </c>
      <c r="AL43" s="64">
        <f>'Pattern Design'!AM31</f>
        <v>12</v>
      </c>
      <c r="AM43" s="64">
        <f>'Pattern Design'!AN31</f>
        <v>12</v>
      </c>
      <c r="AN43" s="64">
        <f>'Pattern Design'!AO31</f>
        <v>12</v>
      </c>
    </row>
    <row r="44" spans="1:41" x14ac:dyDescent="0.35">
      <c r="A44">
        <f>'Pattern Design'!S21</f>
        <v>20</v>
      </c>
      <c r="B44" s="64">
        <f>'Pattern Design'!C32</f>
        <v>15</v>
      </c>
      <c r="C44" s="64">
        <f>'Pattern Design'!D32</f>
        <v>15</v>
      </c>
      <c r="D44" s="64">
        <f>'Pattern Design'!E32</f>
        <v>15</v>
      </c>
      <c r="E44" s="64">
        <f>'Pattern Design'!F32</f>
        <v>15</v>
      </c>
      <c r="F44" s="64">
        <f>'Pattern Design'!G32</f>
        <v>18</v>
      </c>
      <c r="G44" s="64">
        <f>'Pattern Design'!H32</f>
        <v>25</v>
      </c>
      <c r="H44" s="64">
        <f>'Pattern Design'!I32</f>
        <v>25</v>
      </c>
      <c r="I44" s="64">
        <f>'Pattern Design'!J32</f>
        <v>35</v>
      </c>
      <c r="J44" s="64">
        <f>'Pattern Design'!K32</f>
        <v>40</v>
      </c>
      <c r="K44" s="64">
        <f>'Pattern Design'!L32</f>
        <v>45</v>
      </c>
      <c r="L44" s="64">
        <f>'Pattern Design'!M32</f>
        <v>55</v>
      </c>
      <c r="M44" s="64">
        <f>'Pattern Design'!N32</f>
        <v>75</v>
      </c>
      <c r="N44" s="64">
        <f>'Pattern Design'!O32</f>
        <v>75</v>
      </c>
      <c r="O44" s="64">
        <f>'Pattern Design'!P32</f>
        <v>75</v>
      </c>
      <c r="P44" s="64">
        <f>'Pattern Design'!Q32</f>
        <v>75</v>
      </c>
      <c r="Q44" s="64">
        <f>'Pattern Design'!R32</f>
        <v>75</v>
      </c>
      <c r="R44" s="64">
        <f>'Pattern Design'!S32</f>
        <v>75</v>
      </c>
      <c r="S44" s="64">
        <f>'Pattern Design'!T32</f>
        <v>75</v>
      </c>
      <c r="T44" s="64">
        <f>'Pattern Design'!U32</f>
        <v>75</v>
      </c>
      <c r="U44" s="64">
        <f>'Pattern Design'!V32</f>
        <v>75</v>
      </c>
      <c r="V44" s="64">
        <f>'Pattern Design'!W32</f>
        <v>75</v>
      </c>
      <c r="W44" s="64">
        <f>'Pattern Design'!X32</f>
        <v>75</v>
      </c>
      <c r="X44" s="64">
        <f>'Pattern Design'!Y32</f>
        <v>75</v>
      </c>
      <c r="Y44" s="64">
        <f>'Pattern Design'!Z32</f>
        <v>75</v>
      </c>
      <c r="Z44" s="64">
        <f>'Pattern Design'!AA32</f>
        <v>75</v>
      </c>
      <c r="AA44" s="64">
        <f>'Pattern Design'!AB32</f>
        <v>75</v>
      </c>
      <c r="AB44" s="64">
        <f>'Pattern Design'!AC32</f>
        <v>75</v>
      </c>
      <c r="AC44" s="64">
        <f>'Pattern Design'!AD32</f>
        <v>75</v>
      </c>
      <c r="AD44" s="64">
        <f>'Pattern Design'!AE32</f>
        <v>75</v>
      </c>
      <c r="AE44" s="64">
        <f>'Pattern Design'!AF32</f>
        <v>65</v>
      </c>
      <c r="AF44" s="64">
        <f>'Pattern Design'!AG32</f>
        <v>45</v>
      </c>
      <c r="AG44" s="64">
        <f>'Pattern Design'!AH32</f>
        <v>35</v>
      </c>
      <c r="AH44" s="64">
        <f>'Pattern Design'!AI32</f>
        <v>25</v>
      </c>
      <c r="AI44" s="64">
        <f>'Pattern Design'!AJ32</f>
        <v>25</v>
      </c>
      <c r="AJ44" s="64">
        <f>'Pattern Design'!AK32</f>
        <v>17</v>
      </c>
      <c r="AK44" s="64">
        <f>'Pattern Design'!AL32</f>
        <v>15</v>
      </c>
      <c r="AL44" s="64">
        <f>'Pattern Design'!AM32</f>
        <v>6</v>
      </c>
      <c r="AM44" s="64">
        <f>'Pattern Design'!AN32</f>
        <v>6</v>
      </c>
      <c r="AN44" s="64">
        <f>'Pattern Design'!AO32</f>
        <v>6</v>
      </c>
    </row>
    <row r="45" spans="1:41" x14ac:dyDescent="0.35">
      <c r="A45">
        <f>'Pattern Design'!W21</f>
        <v>25</v>
      </c>
      <c r="B45" s="64">
        <f>'Pattern Design'!C33</f>
        <v>9</v>
      </c>
      <c r="C45" s="64">
        <f>'Pattern Design'!D33</f>
        <v>9</v>
      </c>
      <c r="D45" s="64">
        <f>'Pattern Design'!E33</f>
        <v>9</v>
      </c>
      <c r="E45" s="64">
        <f>'Pattern Design'!F33</f>
        <v>9</v>
      </c>
      <c r="F45" s="64">
        <f>'Pattern Design'!G33</f>
        <v>12</v>
      </c>
      <c r="G45" s="64">
        <f>'Pattern Design'!H33</f>
        <v>18</v>
      </c>
      <c r="H45" s="64">
        <f>'Pattern Design'!I33</f>
        <v>18</v>
      </c>
      <c r="I45" s="64">
        <f>'Pattern Design'!J33</f>
        <v>25</v>
      </c>
      <c r="J45" s="64">
        <f>'Pattern Design'!K33</f>
        <v>30</v>
      </c>
      <c r="K45" s="64">
        <f>'Pattern Design'!L33</f>
        <v>35</v>
      </c>
      <c r="L45" s="64">
        <f>'Pattern Design'!M33</f>
        <v>45</v>
      </c>
      <c r="M45" s="64">
        <f>'Pattern Design'!N33</f>
        <v>65</v>
      </c>
      <c r="N45" s="64">
        <f>'Pattern Design'!O33</f>
        <v>65</v>
      </c>
      <c r="O45" s="64">
        <f>'Pattern Design'!P33</f>
        <v>65</v>
      </c>
      <c r="P45" s="64">
        <f>'Pattern Design'!Q33</f>
        <v>65</v>
      </c>
      <c r="Q45" s="64">
        <f>'Pattern Design'!R33</f>
        <v>65</v>
      </c>
      <c r="R45" s="64">
        <f>'Pattern Design'!S33</f>
        <v>65</v>
      </c>
      <c r="S45" s="64">
        <f>'Pattern Design'!T33</f>
        <v>65</v>
      </c>
      <c r="T45" s="64">
        <f>'Pattern Design'!U33</f>
        <v>65</v>
      </c>
      <c r="U45" s="64">
        <f>'Pattern Design'!V33</f>
        <v>65</v>
      </c>
      <c r="V45" s="64">
        <f>'Pattern Design'!W33</f>
        <v>65</v>
      </c>
      <c r="W45" s="64">
        <f>'Pattern Design'!X33</f>
        <v>65</v>
      </c>
      <c r="X45" s="64">
        <f>'Pattern Design'!Y33</f>
        <v>65</v>
      </c>
      <c r="Y45" s="64">
        <f>'Pattern Design'!Z33</f>
        <v>65</v>
      </c>
      <c r="Z45" s="64">
        <f>'Pattern Design'!AA33</f>
        <v>65</v>
      </c>
      <c r="AA45" s="64">
        <f>'Pattern Design'!AB33</f>
        <v>65</v>
      </c>
      <c r="AB45" s="64">
        <f>'Pattern Design'!AC33</f>
        <v>65</v>
      </c>
      <c r="AC45" s="64">
        <f>'Pattern Design'!AD33</f>
        <v>65</v>
      </c>
      <c r="AD45" s="64">
        <f>'Pattern Design'!AE33</f>
        <v>65</v>
      </c>
      <c r="AE45" s="64">
        <f>'Pattern Design'!AF33</f>
        <v>45</v>
      </c>
      <c r="AF45" s="64">
        <f>'Pattern Design'!AG33</f>
        <v>35</v>
      </c>
      <c r="AG45" s="64">
        <f>'Pattern Design'!AH33</f>
        <v>25</v>
      </c>
      <c r="AH45" s="64">
        <f>'Pattern Design'!AI33</f>
        <v>18</v>
      </c>
      <c r="AI45" s="64">
        <f>'Pattern Design'!AJ33</f>
        <v>18</v>
      </c>
      <c r="AJ45" s="64">
        <f>'Pattern Design'!AK33</f>
        <v>12</v>
      </c>
      <c r="AK45" s="64">
        <f>'Pattern Design'!AL33</f>
        <v>9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30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5</v>
      </c>
      <c r="F46" s="64">
        <f>'Pattern Design'!G34</f>
        <v>5</v>
      </c>
      <c r="G46" s="64">
        <f>'Pattern Design'!H34</f>
        <v>10</v>
      </c>
      <c r="H46" s="64">
        <f>'Pattern Design'!I34</f>
        <v>10</v>
      </c>
      <c r="I46" s="64">
        <f>'Pattern Design'!J34</f>
        <v>13</v>
      </c>
      <c r="J46" s="64">
        <f>'Pattern Design'!K34</f>
        <v>15</v>
      </c>
      <c r="K46" s="64">
        <f>'Pattern Design'!L34</f>
        <v>17</v>
      </c>
      <c r="L46" s="64">
        <f>'Pattern Design'!M34</f>
        <v>22</v>
      </c>
      <c r="M46" s="64">
        <f>'Pattern Design'!N34</f>
        <v>25</v>
      </c>
      <c r="N46" s="64">
        <f>'Pattern Design'!O34</f>
        <v>25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25</v>
      </c>
      <c r="AC46" s="64">
        <f>'Pattern Design'!AD34</f>
        <v>25</v>
      </c>
      <c r="AD46" s="64">
        <f>'Pattern Design'!AE34</f>
        <v>25</v>
      </c>
      <c r="AE46" s="64">
        <f>'Pattern Design'!AF34</f>
        <v>22</v>
      </c>
      <c r="AF46" s="64">
        <f>'Pattern Design'!AG34</f>
        <v>17</v>
      </c>
      <c r="AG46" s="64">
        <f>'Pattern Design'!AH34</f>
        <v>12</v>
      </c>
      <c r="AH46" s="64">
        <f>'Pattern Design'!AI34</f>
        <v>10</v>
      </c>
      <c r="AI46" s="64">
        <f>'Pattern Design'!AJ34</f>
        <v>10</v>
      </c>
      <c r="AJ46" s="64">
        <f>'Pattern Design'!AK34</f>
        <v>5</v>
      </c>
      <c r="AK46" s="64">
        <f>'Pattern Design'!AL34</f>
        <v>5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38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1</v>
      </c>
      <c r="K47" s="64">
        <f>'Pattern Design'!L35</f>
        <v>1</v>
      </c>
      <c r="L47" s="64">
        <f>'Pattern Design'!M35</f>
        <v>1</v>
      </c>
      <c r="M47" s="64">
        <f>'Pattern Design'!N35</f>
        <v>1</v>
      </c>
      <c r="N47" s="64">
        <f>'Pattern Design'!O35</f>
        <v>1</v>
      </c>
      <c r="O47" s="64">
        <f>'Pattern Design'!P35</f>
        <v>1</v>
      </c>
      <c r="P47" s="64">
        <f>'Pattern Design'!Q35</f>
        <v>1</v>
      </c>
      <c r="Q47" s="64">
        <f>'Pattern Design'!R35</f>
        <v>1</v>
      </c>
      <c r="R47" s="64">
        <f>'Pattern Design'!S35</f>
        <v>1</v>
      </c>
      <c r="S47" s="64">
        <f>'Pattern Design'!T35</f>
        <v>1</v>
      </c>
      <c r="T47" s="64">
        <f>'Pattern Design'!U35</f>
        <v>1</v>
      </c>
      <c r="U47" s="64">
        <f>'Pattern Design'!V35</f>
        <v>1</v>
      </c>
      <c r="V47" s="64">
        <f>'Pattern Design'!W35</f>
        <v>1</v>
      </c>
      <c r="W47" s="64">
        <f>'Pattern Design'!X35</f>
        <v>1</v>
      </c>
      <c r="X47" s="64">
        <f>'Pattern Design'!Y35</f>
        <v>1</v>
      </c>
      <c r="Y47" s="64">
        <f>'Pattern Design'!Z35</f>
        <v>1</v>
      </c>
      <c r="Z47" s="64">
        <f>'Pattern Design'!AA35</f>
        <v>1</v>
      </c>
      <c r="AA47" s="64">
        <f>'Pattern Design'!AB35</f>
        <v>1</v>
      </c>
      <c r="AB47" s="64">
        <f>'Pattern Design'!AC35</f>
        <v>1</v>
      </c>
      <c r="AC47" s="64">
        <f>'Pattern Design'!AD35</f>
        <v>1</v>
      </c>
      <c r="AD47" s="64">
        <f>'Pattern Design'!AE35</f>
        <v>1</v>
      </c>
      <c r="AE47" s="64">
        <f>'Pattern Design'!AF35</f>
        <v>1</v>
      </c>
      <c r="AF47" s="64">
        <f>'Pattern Design'!AG35</f>
        <v>1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2023-01-23T20:52:57Z</dcterms:modified>
</cp:coreProperties>
</file>